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95" windowHeight="5670" activeTab="0"/>
  </bookViews>
  <sheets>
    <sheet name="CHOIX" sheetId="1" r:id="rId1"/>
    <sheet name="BLOC" sheetId="2" r:id="rId2"/>
    <sheet name="PSE" sheetId="3" r:id="rId3"/>
    <sheet name="PI" sheetId="4" r:id="rId4"/>
  </sheets>
  <definedNames>
    <definedName name="_xlnm.Print_Area" localSheetId="1">'BLOC'!$A$1:$K$50</definedName>
    <definedName name="_xlnm.Print_Area" localSheetId="0">'CHOIX'!$A$1:$J$35</definedName>
    <definedName name="_xlnm.Print_Area" localSheetId="3">'PI'!$A$1:$K$50</definedName>
    <definedName name="_xlnm.Print_Area" localSheetId="2">'PSE'!$A$1:$K$53</definedName>
  </definedNames>
  <calcPr fullCalcOnLoad="1"/>
</workbook>
</file>

<file path=xl/sharedStrings.xml><?xml version="1.0" encoding="utf-8"?>
<sst xmlns="http://schemas.openxmlformats.org/spreadsheetml/2006/main" count="163" uniqueCount="63">
  <si>
    <t>Plancher SEACWATT</t>
  </si>
  <si>
    <r>
      <t xml:space="preserve">Solution stoptherm refend PSE                     </t>
    </r>
    <r>
      <rPr>
        <sz val="12"/>
        <rFont val="Arial"/>
        <family val="2"/>
      </rPr>
      <t>cliquez ici</t>
    </r>
  </si>
  <si>
    <r>
      <t xml:space="preserve">Solution stoptherm refend POUTRE   </t>
    </r>
    <r>
      <rPr>
        <sz val="12"/>
        <rFont val="Arial"/>
        <family val="2"/>
      </rPr>
      <t>cliquez ici</t>
    </r>
  </si>
  <si>
    <t xml:space="preserve">ψ longitudinal </t>
  </si>
  <si>
    <t>ψ refend</t>
  </si>
  <si>
    <t>ψ transversal</t>
  </si>
  <si>
    <t>ψ stoptherm refend BLOC</t>
  </si>
  <si>
    <t>linéaire longitudinal (ml)</t>
  </si>
  <si>
    <t>linéaire refend (ml)</t>
  </si>
  <si>
    <t>linéaire transversal (ml)</t>
  </si>
  <si>
    <t>Up plancher</t>
  </si>
  <si>
    <t>surface (m²)</t>
  </si>
  <si>
    <t>Correction des déperditions</t>
  </si>
  <si>
    <t xml:space="preserve">Nouvelles </t>
  </si>
  <si>
    <t>gains</t>
  </si>
  <si>
    <t>Déperditions</t>
  </si>
  <si>
    <t>déperditions</t>
  </si>
  <si>
    <t>RAPPEL VALEURS DE PSI</t>
  </si>
  <si>
    <t>Mur agglo</t>
  </si>
  <si>
    <t>Mur banché</t>
  </si>
  <si>
    <t>HOURDIS PSE</t>
  </si>
  <si>
    <t>Psi Longitudinal</t>
  </si>
  <si>
    <t>Psi Transversal</t>
  </si>
  <si>
    <t>Psi refend</t>
  </si>
  <si>
    <t>STOPTHERM</t>
  </si>
  <si>
    <t>longitudinal  EPL</t>
  </si>
  <si>
    <t>transversal EPT</t>
  </si>
  <si>
    <t>ψ stoptherm refend PI</t>
  </si>
  <si>
    <t>ψ stoptherm refend PSE</t>
  </si>
  <si>
    <t>RETOUR</t>
  </si>
  <si>
    <t>stoptherm transversal</t>
  </si>
  <si>
    <t>stoptherm longitudinal</t>
  </si>
  <si>
    <t>stoptherm refend</t>
  </si>
  <si>
    <t>stoptherm trans+long</t>
  </si>
  <si>
    <t>stoptherm refend+trans</t>
  </si>
  <si>
    <t>stoptherm refend+long</t>
  </si>
  <si>
    <t>stoptherm ref+trans+lg</t>
  </si>
  <si>
    <r>
      <t xml:space="preserve">Solution stoptherm refend BLOC            </t>
    </r>
    <r>
      <rPr>
        <sz val="12"/>
        <rFont val="Arial"/>
        <family val="2"/>
      </rPr>
      <t>cliquez ici</t>
    </r>
  </si>
  <si>
    <t>ψ stoptherm EPT+</t>
  </si>
  <si>
    <r>
      <t xml:space="preserve">transversal    </t>
    </r>
    <r>
      <rPr>
        <b/>
        <sz val="10"/>
        <rFont val="Arial"/>
        <family val="2"/>
      </rPr>
      <t>EPT +</t>
    </r>
  </si>
  <si>
    <t>ψ stoptherm EPT +</t>
  </si>
  <si>
    <r>
      <t xml:space="preserve">transversal </t>
    </r>
    <r>
      <rPr>
        <b/>
        <sz val="10"/>
        <rFont val="Arial"/>
        <family val="2"/>
      </rPr>
      <t>EPT +</t>
    </r>
  </si>
  <si>
    <t xml:space="preserve">ψ stoptherm EPL </t>
  </si>
  <si>
    <t>CALCUL DES DEPERDITIONS EN V.S</t>
  </si>
  <si>
    <t>ET PERFORMANCES SEACWATT</t>
  </si>
  <si>
    <t>performances</t>
  </si>
  <si>
    <t>SEACWATT*</t>
  </si>
  <si>
    <t xml:space="preserve"> refend bloc20x20</t>
  </si>
  <si>
    <t xml:space="preserve"> refend pse</t>
  </si>
  <si>
    <t>stoptherm PR 20X20</t>
  </si>
  <si>
    <t>ψ Moyen périphérique</t>
  </si>
  <si>
    <t>*SEACWATT 20: correspond à un système entrevous up 0.20 seul</t>
  </si>
  <si>
    <t>R plancher</t>
  </si>
  <si>
    <t>R    plancher</t>
  </si>
  <si>
    <t xml:space="preserve"> ne sont pas prises en compte dans les calculs.</t>
  </si>
  <si>
    <t xml:space="preserve">*Les déperditions dues à l'impossibilité de la mise en oeuvre du rupteur PSE (biais, hauteur VS inférieure à 0.60) </t>
  </si>
  <si>
    <t xml:space="preserve">* Déperditions plancher POLYSEAC </t>
  </si>
  <si>
    <t xml:space="preserve">Déperditions plancher POLYSEAC </t>
  </si>
  <si>
    <t xml:space="preserve">               *VS supérieur à 0.60 uniquement.</t>
  </si>
  <si>
    <t>Chantier:</t>
  </si>
  <si>
    <t>Entreprise:</t>
  </si>
  <si>
    <t>…………………………………….</t>
  </si>
  <si>
    <t>version 11-05-2015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</si>
</sst>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&quot; eu /m3&quot;"/>
    <numFmt numFmtId="166" formatCode="0.00&quot; W/K&quot;"/>
    <numFmt numFmtId="167" formatCode="0.00&quot; w/k&quot;"/>
    <numFmt numFmtId="168" formatCode="0.0000"/>
    <numFmt numFmtId="169" formatCode="0.0"/>
    <numFmt numFmtId="170" formatCode="&quot; w/k&quot;\ 0.00"/>
    <numFmt numFmtId="171" formatCode="&quot;SEACWATT&quot;\ 0.00"/>
    <numFmt numFmtId="172" formatCode="&quot;SEACWATT&quot;\ 0.0"/>
    <numFmt numFmtId="173" formatCode="&quot;SEACWATT&quot;\ 0"/>
    <numFmt numFmtId="174" formatCode="[Red]&quot;SEACWATT&quot;\ 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000000"/>
  </numFmts>
  <fonts count="3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99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45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0" fontId="0" fillId="24" borderId="11" xfId="0" applyFill="1" applyBorder="1" applyAlignment="1" applyProtection="1">
      <alignment horizontal="left"/>
      <protection/>
    </xf>
    <xf numFmtId="0" fontId="0" fillId="24" borderId="12" xfId="0" applyFill="1" applyBorder="1" applyAlignment="1" applyProtection="1">
      <alignment horizontal="left"/>
      <protection/>
    </xf>
    <xf numFmtId="0" fontId="0" fillId="22" borderId="10" xfId="0" applyFill="1" applyBorder="1" applyAlignment="1" applyProtection="1">
      <alignment/>
      <protection/>
    </xf>
    <xf numFmtId="0" fontId="0" fillId="22" borderId="11" xfId="0" applyFont="1" applyFill="1" applyBorder="1" applyAlignment="1" applyProtection="1">
      <alignment horizontal="left"/>
      <protection/>
    </xf>
    <xf numFmtId="0" fontId="0" fillId="22" borderId="12" xfId="0" applyFill="1" applyBorder="1" applyAlignment="1" applyProtection="1">
      <alignment horizontal="left"/>
      <protection/>
    </xf>
    <xf numFmtId="0" fontId="0" fillId="20" borderId="10" xfId="0" applyFill="1" applyBorder="1" applyAlignment="1" applyProtection="1">
      <alignment/>
      <protection/>
    </xf>
    <xf numFmtId="0" fontId="0" fillId="20" borderId="1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 hidden="1"/>
    </xf>
    <xf numFmtId="10" fontId="0" fillId="0" borderId="1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2" fontId="0" fillId="0" borderId="27" xfId="0" applyNumberFormat="1" applyBorder="1" applyAlignment="1" applyProtection="1">
      <alignment horizontal="center"/>
      <protection hidden="1"/>
    </xf>
    <xf numFmtId="10" fontId="0" fillId="0" borderId="27" xfId="0" applyNumberFormat="1" applyBorder="1" applyAlignment="1" applyProtection="1">
      <alignment horizontal="center"/>
      <protection hidden="1"/>
    </xf>
    <xf numFmtId="0" fontId="6" fillId="0" borderId="0" xfId="45" applyFont="1" applyFill="1" applyBorder="1" applyAlignment="1" applyProtection="1">
      <alignment horizontal="center"/>
      <protection hidden="1"/>
    </xf>
    <xf numFmtId="0" fontId="6" fillId="23" borderId="14" xfId="45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2" fontId="0" fillId="0" borderId="28" xfId="0" applyNumberFormat="1" applyBorder="1" applyAlignment="1" applyProtection="1">
      <alignment/>
      <protection/>
    </xf>
    <xf numFmtId="167" fontId="0" fillId="6" borderId="26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22" borderId="12" xfId="0" applyFont="1" applyFill="1" applyBorder="1" applyAlignment="1" applyProtection="1">
      <alignment horizontal="left"/>
      <protection/>
    </xf>
    <xf numFmtId="164" fontId="0" fillId="0" borderId="27" xfId="0" applyNumberFormat="1" applyFon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0" fontId="0" fillId="25" borderId="29" xfId="0" applyFont="1" applyFill="1" applyBorder="1" applyAlignment="1" applyProtection="1">
      <alignment horizontal="center"/>
      <protection/>
    </xf>
    <xf numFmtId="2" fontId="0" fillId="0" borderId="29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3" borderId="9" xfId="4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28" fillId="26" borderId="33" xfId="0" applyFont="1" applyFill="1" applyBorder="1" applyAlignment="1" applyProtection="1">
      <alignment horizontal="center"/>
      <protection hidden="1"/>
    </xf>
    <xf numFmtId="0" fontId="28" fillId="26" borderId="34" xfId="0" applyFont="1" applyFill="1" applyBorder="1" applyAlignment="1" applyProtection="1">
      <alignment horizontal="center"/>
      <protection hidden="1"/>
    </xf>
    <xf numFmtId="0" fontId="28" fillId="26" borderId="35" xfId="0" applyFont="1" applyFill="1" applyBorder="1" applyAlignment="1" applyProtection="1">
      <alignment horizontal="center"/>
      <protection hidden="1"/>
    </xf>
    <xf numFmtId="0" fontId="28" fillId="26" borderId="36" xfId="0" applyFont="1" applyFill="1" applyBorder="1" applyAlignment="1" applyProtection="1">
      <alignment horizontal="center"/>
      <protection hidden="1"/>
    </xf>
    <xf numFmtId="0" fontId="28" fillId="26" borderId="37" xfId="0" applyFont="1" applyFill="1" applyBorder="1" applyAlignment="1" applyProtection="1">
      <alignment horizontal="center"/>
      <protection hidden="1"/>
    </xf>
    <xf numFmtId="0" fontId="28" fillId="26" borderId="38" xfId="0" applyFont="1" applyFill="1" applyBorder="1" applyAlignment="1" applyProtection="1">
      <alignment horizontal="center"/>
      <protection hidden="1"/>
    </xf>
    <xf numFmtId="0" fontId="4" fillId="23" borderId="9" xfId="45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173" fontId="0" fillId="0" borderId="10" xfId="0" applyNumberForma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2" fontId="0" fillId="0" borderId="43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0" fontId="29" fillId="26" borderId="33" xfId="0" applyFont="1" applyFill="1" applyBorder="1" applyAlignment="1" applyProtection="1">
      <alignment horizontal="center"/>
      <protection/>
    </xf>
    <xf numFmtId="0" fontId="29" fillId="26" borderId="34" xfId="0" applyFont="1" applyFill="1" applyBorder="1" applyAlignment="1" applyProtection="1">
      <alignment horizontal="center"/>
      <protection/>
    </xf>
    <xf numFmtId="0" fontId="29" fillId="26" borderId="36" xfId="0" applyFont="1" applyFill="1" applyBorder="1" applyAlignment="1" applyProtection="1">
      <alignment horizontal="center"/>
      <protection/>
    </xf>
    <xf numFmtId="0" fontId="29" fillId="26" borderId="37" xfId="0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173" fontId="0" fillId="0" borderId="11" xfId="0" applyNumberFormat="1" applyBorder="1" applyAlignment="1" applyProtection="1">
      <alignment horizontal="center"/>
      <protection hidden="1"/>
    </xf>
    <xf numFmtId="173" fontId="0" fillId="0" borderId="12" xfId="0" applyNumberFormat="1" applyBorder="1" applyAlignment="1" applyProtection="1">
      <alignment horizontal="center"/>
      <protection hidden="1"/>
    </xf>
    <xf numFmtId="0" fontId="0" fillId="11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15" borderId="10" xfId="0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173" fontId="0" fillId="0" borderId="27" xfId="0" applyNumberForma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28" fillId="26" borderId="33" xfId="0" applyFont="1" applyFill="1" applyBorder="1" applyAlignment="1" applyProtection="1">
      <alignment horizontal="center"/>
      <protection/>
    </xf>
    <xf numFmtId="0" fontId="28" fillId="26" borderId="34" xfId="0" applyFont="1" applyFill="1" applyBorder="1" applyAlignment="1" applyProtection="1">
      <alignment horizontal="center"/>
      <protection/>
    </xf>
    <xf numFmtId="0" fontId="28" fillId="26" borderId="35" xfId="0" applyFont="1" applyFill="1" applyBorder="1" applyAlignment="1" applyProtection="1">
      <alignment horizontal="center"/>
      <protection/>
    </xf>
    <xf numFmtId="0" fontId="28" fillId="26" borderId="36" xfId="0" applyFont="1" applyFill="1" applyBorder="1" applyAlignment="1" applyProtection="1">
      <alignment horizontal="center"/>
      <protection/>
    </xf>
    <xf numFmtId="0" fontId="28" fillId="26" borderId="37" xfId="0" applyFont="1" applyFill="1" applyBorder="1" applyAlignment="1" applyProtection="1">
      <alignment horizontal="center"/>
      <protection/>
    </xf>
    <xf numFmtId="0" fontId="28" fillId="26" borderId="38" xfId="0" applyFont="1" applyFill="1" applyBorder="1" applyAlignment="1" applyProtection="1">
      <alignment horizontal="center"/>
      <protection/>
    </xf>
    <xf numFmtId="0" fontId="0" fillId="24" borderId="33" xfId="0" applyFont="1" applyFill="1" applyBorder="1" applyAlignment="1" applyProtection="1">
      <alignment horizontal="center" vertical="center" wrapText="1"/>
      <protection/>
    </xf>
    <xf numFmtId="0" fontId="0" fillId="24" borderId="34" xfId="0" applyFont="1" applyFill="1" applyBorder="1" applyAlignment="1" applyProtection="1">
      <alignment horizontal="center" vertical="center" wrapText="1"/>
      <protection/>
    </xf>
    <xf numFmtId="0" fontId="0" fillId="24" borderId="35" xfId="0" applyFont="1" applyFill="1" applyBorder="1" applyAlignment="1" applyProtection="1">
      <alignment horizontal="center" vertical="center" wrapText="1"/>
      <protection/>
    </xf>
    <xf numFmtId="0" fontId="0" fillId="24" borderId="36" xfId="0" applyFont="1" applyFill="1" applyBorder="1" applyAlignment="1" applyProtection="1">
      <alignment horizontal="center" vertical="center" wrapText="1"/>
      <protection/>
    </xf>
    <xf numFmtId="0" fontId="0" fillId="24" borderId="37" xfId="0" applyFont="1" applyFill="1" applyBorder="1" applyAlignment="1" applyProtection="1">
      <alignment horizontal="center" vertical="center" wrapText="1"/>
      <protection/>
    </xf>
    <xf numFmtId="0" fontId="0" fillId="24" borderId="38" xfId="0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15" borderId="30" xfId="0" applyFont="1" applyFill="1" applyBorder="1" applyAlignment="1" applyProtection="1">
      <alignment horizontal="center"/>
      <protection/>
    </xf>
    <xf numFmtId="0" fontId="2" fillId="15" borderId="31" xfId="0" applyFont="1" applyFill="1" applyBorder="1" applyAlignment="1" applyProtection="1">
      <alignment horizontal="center"/>
      <protection/>
    </xf>
    <xf numFmtId="0" fontId="2" fillId="15" borderId="32" xfId="0" applyFont="1" applyFill="1" applyBorder="1" applyAlignment="1" applyProtection="1">
      <alignment horizontal="center"/>
      <protection/>
    </xf>
    <xf numFmtId="0" fontId="0" fillId="15" borderId="30" xfId="0" applyFont="1" applyFill="1" applyBorder="1" applyAlignment="1" applyProtection="1">
      <alignment horizontal="center"/>
      <protection/>
    </xf>
    <xf numFmtId="0" fontId="0" fillId="15" borderId="31" xfId="0" applyFont="1" applyFill="1" applyBorder="1" applyAlignment="1" applyProtection="1">
      <alignment horizontal="center"/>
      <protection/>
    </xf>
    <xf numFmtId="0" fontId="0" fillId="15" borderId="32" xfId="0" applyFont="1" applyFill="1" applyBorder="1" applyAlignment="1" applyProtection="1">
      <alignment horizontal="center"/>
      <protection/>
    </xf>
    <xf numFmtId="0" fontId="30" fillId="26" borderId="33" xfId="0" applyFont="1" applyFill="1" applyBorder="1" applyAlignment="1" applyProtection="1">
      <alignment horizontal="center"/>
      <protection/>
    </xf>
    <xf numFmtId="0" fontId="30" fillId="26" borderId="34" xfId="0" applyFont="1" applyFill="1" applyBorder="1" applyAlignment="1" applyProtection="1">
      <alignment horizontal="center"/>
      <protection/>
    </xf>
    <xf numFmtId="0" fontId="30" fillId="26" borderId="35" xfId="0" applyFont="1" applyFill="1" applyBorder="1" applyAlignment="1" applyProtection="1">
      <alignment horizontal="center"/>
      <protection/>
    </xf>
    <xf numFmtId="0" fontId="30" fillId="26" borderId="51" xfId="0" applyFont="1" applyFill="1" applyBorder="1" applyAlignment="1" applyProtection="1">
      <alignment horizontal="center"/>
      <protection/>
    </xf>
    <xf numFmtId="0" fontId="30" fillId="26" borderId="0" xfId="0" applyFont="1" applyFill="1" applyBorder="1" applyAlignment="1" applyProtection="1">
      <alignment horizontal="center"/>
      <protection/>
    </xf>
    <xf numFmtId="0" fontId="30" fillId="26" borderId="5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9" fillId="26" borderId="35" xfId="0" applyFont="1" applyFill="1" applyBorder="1" applyAlignment="1" applyProtection="1">
      <alignment horizontal="center"/>
      <protection/>
    </xf>
    <xf numFmtId="0" fontId="29" fillId="26" borderId="38" xfId="0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12</xdr:row>
      <xdr:rowOff>142875</xdr:rowOff>
    </xdr:from>
    <xdr:to>
      <xdr:col>2</xdr:col>
      <xdr:colOff>723900</xdr:colOff>
      <xdr:row>23</xdr:row>
      <xdr:rowOff>19050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266950"/>
          <a:ext cx="20288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</xdr:row>
      <xdr:rowOff>9525</xdr:rowOff>
    </xdr:from>
    <xdr:to>
      <xdr:col>6</xdr:col>
      <xdr:colOff>428625</xdr:colOff>
      <xdr:row>22</xdr:row>
      <xdr:rowOff>85725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2295525"/>
          <a:ext cx="1905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13</xdr:row>
      <xdr:rowOff>19050</xdr:rowOff>
    </xdr:from>
    <xdr:to>
      <xdr:col>9</xdr:col>
      <xdr:colOff>752475</xdr:colOff>
      <xdr:row>22</xdr:row>
      <xdr:rowOff>85725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2305050"/>
          <a:ext cx="1952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0</xdr:rowOff>
    </xdr:from>
    <xdr:to>
      <xdr:col>1</xdr:col>
      <xdr:colOff>457200</xdr:colOff>
      <xdr:row>4</xdr:row>
      <xdr:rowOff>180975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333375"/>
          <a:ext cx="1619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13</xdr:row>
      <xdr:rowOff>142875</xdr:rowOff>
    </xdr:from>
    <xdr:to>
      <xdr:col>7</xdr:col>
      <xdr:colOff>609600</xdr:colOff>
      <xdr:row>30</xdr:row>
      <xdr:rowOff>38100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343150"/>
          <a:ext cx="47053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12</xdr:row>
      <xdr:rowOff>114300</xdr:rowOff>
    </xdr:from>
    <xdr:to>
      <xdr:col>3</xdr:col>
      <xdr:colOff>752475</xdr:colOff>
      <xdr:row>26</xdr:row>
      <xdr:rowOff>47625</xdr:rowOff>
    </xdr:to>
    <xdr:sp>
      <xdr:nvSpPr>
        <xdr:cNvPr id="2" name="Line 116"/>
        <xdr:cNvSpPr>
          <a:spLocks/>
        </xdr:cNvSpPr>
      </xdr:nvSpPr>
      <xdr:spPr>
        <a:xfrm flipH="1">
          <a:off x="2447925" y="2152650"/>
          <a:ext cx="3810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8</xdr:col>
      <xdr:colOff>0</xdr:colOff>
      <xdr:row>19</xdr:row>
      <xdr:rowOff>142875</xdr:rowOff>
    </xdr:to>
    <xdr:sp>
      <xdr:nvSpPr>
        <xdr:cNvPr id="3" name="Line 117"/>
        <xdr:cNvSpPr>
          <a:spLocks/>
        </xdr:cNvSpPr>
      </xdr:nvSpPr>
      <xdr:spPr>
        <a:xfrm flipH="1">
          <a:off x="4629150" y="2181225"/>
          <a:ext cx="1009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2</xdr:row>
      <xdr:rowOff>0</xdr:rowOff>
    </xdr:from>
    <xdr:to>
      <xdr:col>2</xdr:col>
      <xdr:colOff>247650</xdr:colOff>
      <xdr:row>4</xdr:row>
      <xdr:rowOff>85725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33375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62</xdr:row>
      <xdr:rowOff>0</xdr:rowOff>
    </xdr:from>
    <xdr:to>
      <xdr:col>5</xdr:col>
      <xdr:colOff>638175</xdr:colOff>
      <xdr:row>63</xdr:row>
      <xdr:rowOff>0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10267950"/>
          <a:ext cx="419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14</xdr:row>
      <xdr:rowOff>104775</xdr:rowOff>
    </xdr:from>
    <xdr:to>
      <xdr:col>7</xdr:col>
      <xdr:colOff>523875</xdr:colOff>
      <xdr:row>32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81250"/>
          <a:ext cx="45339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13</xdr:row>
      <xdr:rowOff>19050</xdr:rowOff>
    </xdr:from>
    <xdr:to>
      <xdr:col>3</xdr:col>
      <xdr:colOff>114300</xdr:colOff>
      <xdr:row>21</xdr:row>
      <xdr:rowOff>57150</xdr:rowOff>
    </xdr:to>
    <xdr:sp>
      <xdr:nvSpPr>
        <xdr:cNvPr id="2" name="Line 115"/>
        <xdr:cNvSpPr>
          <a:spLocks/>
        </xdr:cNvSpPr>
      </xdr:nvSpPr>
      <xdr:spPr>
        <a:xfrm>
          <a:off x="1476375" y="2133600"/>
          <a:ext cx="7143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12</xdr:row>
      <xdr:rowOff>114300</xdr:rowOff>
    </xdr:from>
    <xdr:to>
      <xdr:col>3</xdr:col>
      <xdr:colOff>752475</xdr:colOff>
      <xdr:row>25</xdr:row>
      <xdr:rowOff>38100</xdr:rowOff>
    </xdr:to>
    <xdr:sp>
      <xdr:nvSpPr>
        <xdr:cNvPr id="3" name="Line 116"/>
        <xdr:cNvSpPr>
          <a:spLocks/>
        </xdr:cNvSpPr>
      </xdr:nvSpPr>
      <xdr:spPr>
        <a:xfrm flipH="1">
          <a:off x="2247900" y="2066925"/>
          <a:ext cx="58102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12</xdr:row>
      <xdr:rowOff>142875</xdr:rowOff>
    </xdr:from>
    <xdr:to>
      <xdr:col>8</xdr:col>
      <xdr:colOff>0</xdr:colOff>
      <xdr:row>20</xdr:row>
      <xdr:rowOff>114300</xdr:rowOff>
    </xdr:to>
    <xdr:sp>
      <xdr:nvSpPr>
        <xdr:cNvPr id="4" name="Line 117"/>
        <xdr:cNvSpPr>
          <a:spLocks/>
        </xdr:cNvSpPr>
      </xdr:nvSpPr>
      <xdr:spPr>
        <a:xfrm flipH="1">
          <a:off x="4695825" y="2095500"/>
          <a:ext cx="10096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2</xdr:row>
      <xdr:rowOff>0</xdr:rowOff>
    </xdr:from>
    <xdr:to>
      <xdr:col>2</xdr:col>
      <xdr:colOff>400050</xdr:colOff>
      <xdr:row>5</xdr:row>
      <xdr:rowOff>19050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3337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16</xdr:row>
      <xdr:rowOff>95250</xdr:rowOff>
    </xdr:from>
    <xdr:to>
      <xdr:col>7</xdr:col>
      <xdr:colOff>323850</xdr:colOff>
      <xdr:row>32</xdr:row>
      <xdr:rowOff>152400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781300"/>
          <a:ext cx="40767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13</xdr:row>
      <xdr:rowOff>19050</xdr:rowOff>
    </xdr:from>
    <xdr:to>
      <xdr:col>3</xdr:col>
      <xdr:colOff>85725</xdr:colOff>
      <xdr:row>21</xdr:row>
      <xdr:rowOff>85725</xdr:rowOff>
    </xdr:to>
    <xdr:sp>
      <xdr:nvSpPr>
        <xdr:cNvPr id="2" name="Line 115"/>
        <xdr:cNvSpPr>
          <a:spLocks/>
        </xdr:cNvSpPr>
      </xdr:nvSpPr>
      <xdr:spPr>
        <a:xfrm>
          <a:off x="1476375" y="2219325"/>
          <a:ext cx="685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114300</xdr:rowOff>
    </xdr:from>
    <xdr:to>
      <xdr:col>3</xdr:col>
      <xdr:colOff>752475</xdr:colOff>
      <xdr:row>26</xdr:row>
      <xdr:rowOff>47625</xdr:rowOff>
    </xdr:to>
    <xdr:sp>
      <xdr:nvSpPr>
        <xdr:cNvPr id="3" name="Line 116"/>
        <xdr:cNvSpPr>
          <a:spLocks/>
        </xdr:cNvSpPr>
      </xdr:nvSpPr>
      <xdr:spPr>
        <a:xfrm flipH="1">
          <a:off x="2447925" y="2152650"/>
          <a:ext cx="3810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12</xdr:row>
      <xdr:rowOff>142875</xdr:rowOff>
    </xdr:from>
    <xdr:to>
      <xdr:col>8</xdr:col>
      <xdr:colOff>0</xdr:colOff>
      <xdr:row>20</xdr:row>
      <xdr:rowOff>66675</xdr:rowOff>
    </xdr:to>
    <xdr:sp>
      <xdr:nvSpPr>
        <xdr:cNvPr id="4" name="Line 117"/>
        <xdr:cNvSpPr>
          <a:spLocks/>
        </xdr:cNvSpPr>
      </xdr:nvSpPr>
      <xdr:spPr>
        <a:xfrm flipH="1">
          <a:off x="4514850" y="2181225"/>
          <a:ext cx="11239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1</xdr:row>
      <xdr:rowOff>161925</xdr:rowOff>
    </xdr:from>
    <xdr:to>
      <xdr:col>2</xdr:col>
      <xdr:colOff>409575</xdr:colOff>
      <xdr:row>4</xdr:row>
      <xdr:rowOff>114300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23850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62</xdr:row>
      <xdr:rowOff>0</xdr:rowOff>
    </xdr:from>
    <xdr:to>
      <xdr:col>5</xdr:col>
      <xdr:colOff>657225</xdr:colOff>
      <xdr:row>63</xdr:row>
      <xdr:rowOff>19050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10267950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9"/>
  <sheetViews>
    <sheetView showGridLines="0" showRowColHeaders="0" tabSelected="1" zoomScalePageLayoutView="0" workbookViewId="0" topLeftCell="A1">
      <selection activeCell="D3" sqref="D3:H3"/>
    </sheetView>
  </sheetViews>
  <sheetFormatPr defaultColWidth="11.57421875" defaultRowHeight="12.75"/>
  <cols>
    <col min="1" max="1" width="19.7109375" style="1" customWidth="1"/>
    <col min="2" max="2" width="11.57421875" style="1" customWidth="1"/>
    <col min="3" max="3" width="11.421875" style="1" customWidth="1"/>
    <col min="4" max="4" width="10.7109375" style="1" customWidth="1"/>
    <col min="5" max="5" width="11.00390625" style="1" customWidth="1"/>
    <col min="6" max="7" width="11.421875" style="1" customWidth="1"/>
    <col min="8" max="8" width="16.421875" style="1" customWidth="1"/>
    <col min="9" max="16384" width="11.57421875" style="1" customWidth="1"/>
  </cols>
  <sheetData>
    <row r="2" ht="13.5" thickBot="1"/>
    <row r="3" spans="4:8" ht="18.75" thickBot="1">
      <c r="D3" s="79" t="s">
        <v>0</v>
      </c>
      <c r="E3" s="80"/>
      <c r="F3" s="80"/>
      <c r="G3" s="80"/>
      <c r="H3" s="81"/>
    </row>
    <row r="4" spans="4:8" ht="13.5" thickBot="1">
      <c r="D4" s="55"/>
      <c r="E4" s="55"/>
      <c r="F4" s="55"/>
      <c r="G4" s="55"/>
      <c r="H4" s="55"/>
    </row>
    <row r="5" spans="4:8" ht="15.75">
      <c r="D5" s="82" t="s">
        <v>43</v>
      </c>
      <c r="E5" s="83"/>
      <c r="F5" s="83"/>
      <c r="G5" s="83"/>
      <c r="H5" s="84"/>
    </row>
    <row r="6" spans="1:8" ht="16.5" thickBot="1">
      <c r="A6" s="54" t="s">
        <v>62</v>
      </c>
      <c r="D6" s="85" t="s">
        <v>44</v>
      </c>
      <c r="E6" s="86"/>
      <c r="F6" s="86"/>
      <c r="G6" s="86"/>
      <c r="H6" s="87"/>
    </row>
    <row r="9" spans="1:9" ht="12.75">
      <c r="A9" s="2"/>
      <c r="B9" s="3"/>
      <c r="C9" s="2"/>
      <c r="D9" s="4"/>
      <c r="E9" s="4"/>
      <c r="F9" s="3"/>
      <c r="G9" s="2"/>
      <c r="H9" s="2"/>
      <c r="I9" s="3"/>
    </row>
    <row r="10" spans="1:9" ht="12.75">
      <c r="A10" s="2"/>
      <c r="B10" s="3"/>
      <c r="C10" s="2"/>
      <c r="D10" s="4"/>
      <c r="E10" s="4"/>
      <c r="F10" s="3"/>
      <c r="G10" s="2"/>
      <c r="H10" s="2"/>
      <c r="I10" s="3"/>
    </row>
    <row r="11" spans="1:9" ht="12.75">
      <c r="A11" s="2"/>
      <c r="B11" s="3"/>
      <c r="C11" s="2"/>
      <c r="D11" s="4"/>
      <c r="E11" s="4"/>
      <c r="F11" s="3"/>
      <c r="G11" s="2"/>
      <c r="H11" s="2"/>
      <c r="I11" s="3"/>
    </row>
    <row r="12" spans="1:9" ht="12.75">
      <c r="A12" s="2"/>
      <c r="B12" s="5"/>
      <c r="C12" s="2"/>
      <c r="D12" s="4"/>
      <c r="E12" s="6"/>
      <c r="F12" s="5"/>
      <c r="G12" s="2"/>
      <c r="H12" s="2"/>
      <c r="I12" s="5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7"/>
    </row>
    <row r="22" spans="1:9" ht="12.75">
      <c r="A22" s="2"/>
      <c r="B22" s="2"/>
      <c r="C22" s="2"/>
      <c r="D22" s="2"/>
      <c r="E22" s="2"/>
      <c r="F22" s="2"/>
      <c r="G22" s="2"/>
      <c r="H22" s="2"/>
      <c r="I22" s="7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3.5" thickBot="1">
      <c r="A24" s="2"/>
      <c r="B24" s="2"/>
      <c r="C24" s="2"/>
      <c r="D24" s="2"/>
      <c r="E24" s="72" t="s">
        <v>58</v>
      </c>
      <c r="F24" s="72"/>
      <c r="G24" s="72"/>
      <c r="H24" s="2"/>
      <c r="I24" s="2"/>
    </row>
    <row r="25" spans="1:10" ht="14.25" thickBot="1" thickTop="1">
      <c r="A25" s="2"/>
      <c r="B25" s="88" t="s">
        <v>37</v>
      </c>
      <c r="C25" s="88"/>
      <c r="D25" s="2"/>
      <c r="E25" s="2"/>
      <c r="F25" s="77" t="s">
        <v>1</v>
      </c>
      <c r="G25" s="77"/>
      <c r="H25" s="2"/>
      <c r="I25" s="77" t="s">
        <v>2</v>
      </c>
      <c r="J25" s="77"/>
    </row>
    <row r="26" spans="1:10" ht="14.25" thickBot="1" thickTop="1">
      <c r="A26" s="2"/>
      <c r="B26" s="88"/>
      <c r="C26" s="88"/>
      <c r="D26" s="2"/>
      <c r="E26" s="2"/>
      <c r="F26" s="77"/>
      <c r="G26" s="77"/>
      <c r="H26" s="2"/>
      <c r="I26" s="77"/>
      <c r="J26" s="77"/>
    </row>
    <row r="27" spans="1:10" ht="14.25" thickBot="1" thickTop="1">
      <c r="A27" s="2"/>
      <c r="B27" s="88"/>
      <c r="C27" s="88"/>
      <c r="D27" s="2"/>
      <c r="E27" s="2"/>
      <c r="F27" s="77"/>
      <c r="G27" s="77"/>
      <c r="H27" s="2"/>
      <c r="I27" s="77"/>
      <c r="J27" s="77"/>
    </row>
    <row r="28" spans="1:9" ht="13.5" thickTop="1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89"/>
    </row>
    <row r="31" spans="1:9" ht="12.75">
      <c r="A31" s="2"/>
      <c r="B31" s="2"/>
      <c r="C31" s="2"/>
      <c r="D31" s="2"/>
      <c r="E31" s="2"/>
      <c r="F31" s="2"/>
      <c r="G31" s="2"/>
      <c r="H31" s="2"/>
      <c r="I31" s="89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78"/>
      <c r="D33" s="78"/>
      <c r="E33" s="78"/>
      <c r="F33" s="2"/>
      <c r="G33" s="2"/>
      <c r="H33" s="8"/>
      <c r="I33" s="2"/>
    </row>
    <row r="34" spans="1:9" ht="12.75">
      <c r="A34" s="2"/>
      <c r="B34" s="2"/>
      <c r="C34" s="6"/>
      <c r="D34" s="9"/>
      <c r="E34" s="6"/>
      <c r="F34" s="9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78"/>
      <c r="D36" s="78"/>
      <c r="E36" s="78"/>
      <c r="F36" s="2"/>
      <c r="G36" s="90"/>
      <c r="H36" s="2"/>
      <c r="I36" s="2"/>
    </row>
    <row r="37" spans="1:9" ht="12.75">
      <c r="A37" s="2"/>
      <c r="B37" s="2"/>
      <c r="C37" s="6"/>
      <c r="D37" s="6"/>
      <c r="E37" s="6"/>
      <c r="F37" s="90"/>
      <c r="G37" s="90"/>
      <c r="H37" s="2"/>
      <c r="I37" s="2"/>
    </row>
    <row r="38" spans="1:9" ht="12.75">
      <c r="A38" s="2"/>
      <c r="B38" s="2"/>
      <c r="C38" s="2"/>
      <c r="D38" s="2"/>
      <c r="E38" s="6"/>
      <c r="F38" s="90"/>
      <c r="G38" s="90"/>
      <c r="H38" s="2"/>
      <c r="I38" s="2"/>
    </row>
    <row r="39" spans="1:9" ht="12.75">
      <c r="A39" s="2"/>
      <c r="B39" s="2"/>
      <c r="C39" s="9"/>
      <c r="D39" s="10"/>
      <c r="E39" s="11"/>
      <c r="F39" s="10"/>
      <c r="G39" s="9"/>
      <c r="H39" s="2"/>
      <c r="I39" s="2"/>
    </row>
    <row r="40" spans="1:9" ht="12.75">
      <c r="A40" s="2"/>
      <c r="B40" s="2"/>
      <c r="C40" s="9"/>
      <c r="D40" s="10"/>
      <c r="E40" s="11"/>
      <c r="F40" s="10"/>
      <c r="G40" s="9"/>
      <c r="H40" s="2"/>
      <c r="I40" s="2"/>
    </row>
    <row r="41" spans="1:9" ht="12.75">
      <c r="A41" s="2"/>
      <c r="B41" s="2"/>
      <c r="C41" s="9"/>
      <c r="D41" s="10"/>
      <c r="E41" s="11"/>
      <c r="F41" s="10"/>
      <c r="G41" s="9"/>
      <c r="H41" s="2"/>
      <c r="I41" s="2"/>
    </row>
    <row r="42" spans="1:9" ht="12.75">
      <c r="A42" s="2"/>
      <c r="B42" s="2"/>
      <c r="C42" s="9"/>
      <c r="D42" s="10"/>
      <c r="E42" s="11"/>
      <c r="F42" s="10"/>
      <c r="G42" s="9"/>
      <c r="H42" s="2"/>
      <c r="I42" s="2"/>
    </row>
    <row r="43" spans="1:9" ht="12.75">
      <c r="A43" s="2"/>
      <c r="B43" s="2"/>
      <c r="C43" s="9"/>
      <c r="D43" s="10"/>
      <c r="E43" s="11"/>
      <c r="F43" s="10"/>
      <c r="G43" s="9"/>
      <c r="H43" s="2"/>
      <c r="I43" s="2"/>
    </row>
    <row r="44" spans="1:9" ht="12.75">
      <c r="A44" s="2"/>
      <c r="B44" s="2"/>
      <c r="C44" s="9"/>
      <c r="D44" s="10"/>
      <c r="E44" s="11"/>
      <c r="F44" s="10"/>
      <c r="G44" s="9"/>
      <c r="H44" s="2"/>
      <c r="I44" s="2"/>
    </row>
    <row r="45" spans="1:9" ht="12.75">
      <c r="A45" s="2"/>
      <c r="B45" s="2"/>
      <c r="C45" s="9"/>
      <c r="D45" s="10"/>
      <c r="E45" s="11"/>
      <c r="F45" s="10"/>
      <c r="G45" s="9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78"/>
      <c r="C50" s="78"/>
      <c r="D50" s="78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78"/>
      <c r="D52" s="78"/>
      <c r="E52" s="78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78"/>
      <c r="C54" s="78"/>
      <c r="D54" s="2"/>
      <c r="E54" s="2"/>
      <c r="F54" s="4"/>
      <c r="G54" s="2"/>
      <c r="H54" s="2"/>
      <c r="I54" s="2"/>
    </row>
    <row r="55" spans="1:9" ht="12.75">
      <c r="A55" s="2"/>
      <c r="B55" s="78"/>
      <c r="C55" s="78"/>
      <c r="D55" s="2"/>
      <c r="E55" s="2"/>
      <c r="F55" s="4"/>
      <c r="G55" s="2"/>
      <c r="H55" s="2"/>
      <c r="I55" s="2"/>
    </row>
    <row r="56" spans="1:9" ht="12.75">
      <c r="A56" s="2"/>
      <c r="B56" s="78"/>
      <c r="C56" s="78"/>
      <c r="D56" s="2"/>
      <c r="E56" s="2"/>
      <c r="F56" s="4"/>
      <c r="G56" s="2"/>
      <c r="H56" s="2"/>
      <c r="I56" s="2"/>
    </row>
    <row r="57" spans="1:9" ht="12.75">
      <c r="A57" s="2"/>
      <c r="B57" s="2"/>
      <c r="C57" s="2"/>
      <c r="D57" s="2"/>
      <c r="E57" s="2"/>
      <c r="F57" s="4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78"/>
      <c r="C59" s="78"/>
      <c r="D59" s="2"/>
      <c r="E59" s="2"/>
      <c r="F59" s="2"/>
      <c r="G59" s="2"/>
      <c r="H59" s="2"/>
      <c r="I59" s="2"/>
    </row>
    <row r="60" spans="1:9" ht="12.75">
      <c r="A60" s="2"/>
      <c r="B60" s="78"/>
      <c r="C60" s="78"/>
      <c r="D60" s="2"/>
      <c r="E60" s="2"/>
      <c r="F60" s="2"/>
      <c r="G60" s="2"/>
      <c r="H60" s="2"/>
      <c r="I60" s="2"/>
    </row>
    <row r="61" spans="1:9" ht="12.75">
      <c r="A61" s="2"/>
      <c r="B61" s="78"/>
      <c r="C61" s="78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</sheetData>
  <sheetProtection password="CC4B" sheet="1" objects="1"/>
  <mergeCells count="19">
    <mergeCell ref="G36:G38"/>
    <mergeCell ref="F37:F38"/>
    <mergeCell ref="B61:C61"/>
    <mergeCell ref="C52:E52"/>
    <mergeCell ref="B54:C54"/>
    <mergeCell ref="B55:C55"/>
    <mergeCell ref="B56:C56"/>
    <mergeCell ref="B59:C59"/>
    <mergeCell ref="B60:C60"/>
    <mergeCell ref="I25:J27"/>
    <mergeCell ref="B50:D50"/>
    <mergeCell ref="D3:H3"/>
    <mergeCell ref="D5:H5"/>
    <mergeCell ref="D6:H6"/>
    <mergeCell ref="B25:C27"/>
    <mergeCell ref="F25:G27"/>
    <mergeCell ref="I30:I31"/>
    <mergeCell ref="C33:E33"/>
    <mergeCell ref="C36:E36"/>
  </mergeCells>
  <hyperlinks>
    <hyperlink ref="B25:C27" location="BLOC!A1" tooltip="CLIQUEZ ICI" display="Solution stoptherm refend BLOC            cliquez ici"/>
    <hyperlink ref="F25:G27" location="PSE!A1" tooltip="CLIQUEZ ICI" display="Solution stoptherm refend PSE                     cliquez ici"/>
    <hyperlink ref="I25:J27" location="PI!A1" tooltip="CLIQUEZ ICI" display="Solution stoptherm refend POUTRE   cliquez ici"/>
  </hyperlinks>
  <printOptions/>
  <pageMargins left="0.787401575" right="0.787401575" top="0.984251969" bottom="0.984251969" header="0.4921259845" footer="0.4921259845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64"/>
  <sheetViews>
    <sheetView showGridLines="0" showRowColHeaders="0" zoomScalePageLayoutView="0" workbookViewId="0" topLeftCell="A19">
      <selection activeCell="I35" sqref="I35"/>
    </sheetView>
  </sheetViews>
  <sheetFormatPr defaultColWidth="11.57421875" defaultRowHeight="12.75"/>
  <cols>
    <col min="1" max="1" width="2.7109375" style="12" customWidth="1"/>
    <col min="2" max="2" width="19.7109375" style="12" customWidth="1"/>
    <col min="3" max="3" width="8.7109375" style="12" customWidth="1"/>
    <col min="4" max="4" width="11.421875" style="12" customWidth="1"/>
    <col min="5" max="5" width="10.7109375" style="12" customWidth="1"/>
    <col min="6" max="6" width="11.00390625" style="12" customWidth="1"/>
    <col min="7" max="7" width="8.7109375" style="12" customWidth="1"/>
    <col min="8" max="8" width="11.57421875" style="12" customWidth="1"/>
    <col min="9" max="9" width="19.7109375" style="12" customWidth="1"/>
    <col min="10" max="10" width="9.7109375" style="12" customWidth="1"/>
    <col min="11" max="11" width="12.57421875" style="12" bestFit="1" customWidth="1"/>
    <col min="12" max="16384" width="11.57421875" style="12" customWidth="1"/>
  </cols>
  <sheetData>
    <row r="1" ht="12.75"/>
    <row r="2" ht="13.5" thickBot="1"/>
    <row r="3" spans="4:8" ht="15.75">
      <c r="D3" s="127" t="s">
        <v>43</v>
      </c>
      <c r="E3" s="128"/>
      <c r="F3" s="128"/>
      <c r="G3" s="128"/>
      <c r="H3" s="129"/>
    </row>
    <row r="4" spans="4:8" ht="16.5" thickBot="1">
      <c r="D4" s="130" t="s">
        <v>44</v>
      </c>
      <c r="E4" s="131"/>
      <c r="F4" s="131"/>
      <c r="G4" s="131"/>
      <c r="H4" s="132"/>
    </row>
    <row r="5" spans="4:8" ht="12.75">
      <c r="D5" s="140"/>
      <c r="E5" s="140"/>
      <c r="F5" s="140"/>
      <c r="G5" s="140"/>
      <c r="H5" s="140"/>
    </row>
    <row r="6" spans="4:8" ht="12.75">
      <c r="D6" s="73" t="s">
        <v>60</v>
      </c>
      <c r="E6" s="74" t="s">
        <v>61</v>
      </c>
      <c r="F6" s="76"/>
      <c r="G6" s="76"/>
      <c r="H6" s="69"/>
    </row>
    <row r="7" spans="4:8" ht="12.75">
      <c r="D7" s="73" t="s">
        <v>59</v>
      </c>
      <c r="E7" s="74" t="s">
        <v>61</v>
      </c>
      <c r="F7" s="76"/>
      <c r="G7" s="76"/>
      <c r="H7" s="69"/>
    </row>
    <row r="8" ht="12.75"/>
    <row r="9" ht="12.75"/>
    <row r="10" ht="12.75"/>
    <row r="11" spans="2:10" ht="12.75">
      <c r="B11" s="13" t="s">
        <v>3</v>
      </c>
      <c r="C11" s="14">
        <v>0.31</v>
      </c>
      <c r="E11" s="15" t="s">
        <v>4</v>
      </c>
      <c r="F11" s="16"/>
      <c r="G11" s="14">
        <v>0.39</v>
      </c>
      <c r="I11" s="13" t="s">
        <v>5</v>
      </c>
      <c r="J11" s="14">
        <v>0.36</v>
      </c>
    </row>
    <row r="12" spans="2:10" ht="12.75">
      <c r="B12" s="17" t="s">
        <v>42</v>
      </c>
      <c r="C12" s="14">
        <v>0.1</v>
      </c>
      <c r="E12" s="18" t="s">
        <v>6</v>
      </c>
      <c r="F12" s="62"/>
      <c r="G12" s="14">
        <v>0.13</v>
      </c>
      <c r="I12" s="56" t="s">
        <v>38</v>
      </c>
      <c r="J12" s="14">
        <v>0.21</v>
      </c>
    </row>
    <row r="13" spans="2:10" ht="12.75">
      <c r="B13" s="20" t="s">
        <v>7</v>
      </c>
      <c r="C13" s="14">
        <v>23.2</v>
      </c>
      <c r="E13" s="21" t="s">
        <v>8</v>
      </c>
      <c r="F13" s="21"/>
      <c r="G13" s="14">
        <v>15.2</v>
      </c>
      <c r="I13" s="20" t="s">
        <v>9</v>
      </c>
      <c r="J13" s="14">
        <v>17.2</v>
      </c>
    </row>
    <row r="14" spans="2:10" ht="12.75">
      <c r="B14" s="22"/>
      <c r="C14" s="23"/>
      <c r="D14" s="22"/>
      <c r="E14" s="24"/>
      <c r="F14" s="25"/>
      <c r="G14" s="23"/>
      <c r="H14" s="22"/>
      <c r="I14" s="22"/>
      <c r="J14" s="23"/>
    </row>
    <row r="15" ht="12.75"/>
    <row r="16" ht="12.75"/>
    <row r="17" ht="12.75"/>
    <row r="18" ht="12.75"/>
    <row r="19" ht="12.75"/>
    <row r="20" ht="12.75"/>
    <row r="21" ht="12.75"/>
    <row r="22" ht="12.75">
      <c r="K22" s="67" t="s">
        <v>52</v>
      </c>
    </row>
    <row r="23" spans="9:11" ht="12.75">
      <c r="I23" s="26" t="s">
        <v>10</v>
      </c>
      <c r="J23" s="66">
        <v>0.23</v>
      </c>
      <c r="K23" s="68">
        <f>1/J23-0.34</f>
        <v>4.007826086956522</v>
      </c>
    </row>
    <row r="24" spans="9:10" ht="12.75">
      <c r="I24" s="20" t="s">
        <v>11</v>
      </c>
      <c r="J24" s="27">
        <v>95</v>
      </c>
    </row>
    <row r="25" ht="12.75"/>
    <row r="26" ht="12.75"/>
    <row r="27" ht="12.75"/>
    <row r="28" ht="12.75"/>
    <row r="29" ht="12.75"/>
    <row r="30" ht="12.75"/>
    <row r="31" ht="12.75"/>
    <row r="32" spans="9:10" ht="12.75">
      <c r="I32" s="22"/>
      <c r="J32" s="89"/>
    </row>
    <row r="33" spans="9:10" ht="13.5" thickBot="1">
      <c r="I33" s="22"/>
      <c r="J33" s="89"/>
    </row>
    <row r="34" spans="5:7" ht="13.5" thickBot="1">
      <c r="E34" s="133" t="s">
        <v>57</v>
      </c>
      <c r="F34" s="134"/>
      <c r="G34" s="135"/>
    </row>
    <row r="35" spans="5:11" ht="13.5" thickBot="1">
      <c r="E35" s="136"/>
      <c r="F35" s="137"/>
      <c r="G35" s="138"/>
      <c r="I35" s="53" t="s">
        <v>29</v>
      </c>
      <c r="J35" s="52"/>
      <c r="K35" s="22"/>
    </row>
    <row r="36" spans="3:7" ht="13.5" thickBot="1">
      <c r="C36" s="61"/>
      <c r="D36" s="6"/>
      <c r="F36" s="60">
        <f>(J23*J24)+(C11*C13)+(J11*J13)+(G11*G13)</f>
        <v>41.162</v>
      </c>
      <c r="G36" s="28"/>
    </row>
    <row r="37" ht="13.5" thickBot="1">
      <c r="H37" s="22"/>
    </row>
    <row r="38" spans="5:9" ht="13.5" thickBot="1">
      <c r="E38" s="141" t="s">
        <v>12</v>
      </c>
      <c r="F38" s="142"/>
      <c r="G38" s="142"/>
      <c r="H38" s="142"/>
      <c r="I38" s="143"/>
    </row>
    <row r="39" spans="5:11" ht="12.75">
      <c r="E39" s="48" t="s">
        <v>13</v>
      </c>
      <c r="F39" s="48" t="s">
        <v>14</v>
      </c>
      <c r="G39" s="101" t="s">
        <v>45</v>
      </c>
      <c r="H39" s="102"/>
      <c r="I39" s="102"/>
      <c r="J39" s="96" t="s">
        <v>53</v>
      </c>
      <c r="K39" s="125" t="s">
        <v>50</v>
      </c>
    </row>
    <row r="40" spans="4:11" ht="13.5" thickBot="1">
      <c r="D40" s="32"/>
      <c r="E40" s="49" t="s">
        <v>15</v>
      </c>
      <c r="F40" s="49" t="s">
        <v>16</v>
      </c>
      <c r="G40" s="103" t="s">
        <v>46</v>
      </c>
      <c r="H40" s="104"/>
      <c r="I40" s="104"/>
      <c r="J40" s="97"/>
      <c r="K40" s="126"/>
    </row>
    <row r="41" spans="3:11" ht="12.75">
      <c r="C41" s="123" t="s">
        <v>30</v>
      </c>
      <c r="D41" s="123"/>
      <c r="E41" s="50">
        <f>F36-((J11-J12)*J13)</f>
        <v>38.582</v>
      </c>
      <c r="F41" s="51">
        <f>+(((F36-E41)/F36))</f>
        <v>0.06267917010835232</v>
      </c>
      <c r="G41" s="63">
        <f>+(J23-((J11-J12)*J13)/J24)</f>
        <v>0.2028421052631579</v>
      </c>
      <c r="H41" s="124">
        <f>(J23-((J11-J12)*J13)/J24)*100</f>
        <v>20.28421052631579</v>
      </c>
      <c r="I41" s="124"/>
      <c r="J41" s="98">
        <f>+K23</f>
        <v>4.007826086956522</v>
      </c>
      <c r="K41" s="30">
        <f>+((J12*J13)+(C11*C13))/(C13+J13)</f>
        <v>0.26742574257425744</v>
      </c>
    </row>
    <row r="42" spans="3:11" ht="12.75">
      <c r="C42" s="123" t="s">
        <v>31</v>
      </c>
      <c r="D42" s="123"/>
      <c r="E42" s="30">
        <f>F36-((C11-C12)*C13)</f>
        <v>36.29</v>
      </c>
      <c r="F42" s="31">
        <f>+(((F36-E42)/F36))</f>
        <v>0.11836159564647004</v>
      </c>
      <c r="G42" s="64">
        <f>(J23-((C11-C12)*C13)/J24)</f>
        <v>0.17871578947368422</v>
      </c>
      <c r="H42" s="115">
        <f>(J23-((C11-C12)*C13)/J24)*100</f>
        <v>17.871578947368423</v>
      </c>
      <c r="I42" s="116"/>
      <c r="J42" s="99"/>
      <c r="K42" s="30">
        <f>+((J11*J13)+(C12*C13))/(C13+J13)</f>
        <v>0.21069306930693066</v>
      </c>
    </row>
    <row r="43" spans="3:11" ht="12.75">
      <c r="C43" s="139" t="s">
        <v>32</v>
      </c>
      <c r="D43" s="139"/>
      <c r="E43" s="30">
        <f>F36-((G11-G12)*G13)</f>
        <v>37.21</v>
      </c>
      <c r="F43" s="31">
        <f>+(((F36-E43)/F36))</f>
        <v>0.09601088382488698</v>
      </c>
      <c r="G43" s="64">
        <f>(J23-((G11-G12)*G13)/J24)</f>
        <v>0.1884</v>
      </c>
      <c r="H43" s="115">
        <f>(J23-((G11-G12)*G13)/J24)*100</f>
        <v>18.84</v>
      </c>
      <c r="I43" s="116"/>
      <c r="J43" s="99"/>
      <c r="K43" s="30">
        <f>+((J11*J13)+(C11*C13))/(C13+J13)</f>
        <v>0.3312871287128713</v>
      </c>
    </row>
    <row r="44" spans="3:11" ht="12.75">
      <c r="C44" s="117" t="s">
        <v>33</v>
      </c>
      <c r="D44" s="117"/>
      <c r="E44" s="30">
        <f>F36-((C11-C12)*C13+(J11-J12)*J13)</f>
        <v>33.71</v>
      </c>
      <c r="F44" s="31">
        <f>+(((F36-E44)/F36))</f>
        <v>0.18104076575482236</v>
      </c>
      <c r="G44" s="64">
        <f>(J23-((C11-C12)*C13+(J11-J12)*J13)/J24)</f>
        <v>0.1515578947368421</v>
      </c>
      <c r="H44" s="93">
        <f>(J23-((C11-C12)*C13+(J11-J12)*J13)/J24)*100</f>
        <v>15.155789473684212</v>
      </c>
      <c r="I44" s="93"/>
      <c r="J44" s="99"/>
      <c r="K44" s="30">
        <f>+((J12*J13)+(C12*C13))/(C13+J13)</f>
        <v>0.14683168316831682</v>
      </c>
    </row>
    <row r="45" spans="3:11" ht="12.75">
      <c r="C45" s="117" t="s">
        <v>34</v>
      </c>
      <c r="D45" s="117"/>
      <c r="E45" s="30">
        <f>F36-((G11-G12)*G13+(J11-J12)*J13)</f>
        <v>34.629999999999995</v>
      </c>
      <c r="F45" s="31">
        <f>+(((F36-E45)/F36))</f>
        <v>0.15869005393323948</v>
      </c>
      <c r="G45" s="64">
        <f>(J23-((G11-G12)*G13+(J11-J12)*J13)/J24)</f>
        <v>0.1612421052631579</v>
      </c>
      <c r="H45" s="93">
        <f>(J23-((G11-G12)*G13+(J11-J12)*J13)/J24)*100</f>
        <v>16.124210526315792</v>
      </c>
      <c r="I45" s="93"/>
      <c r="J45" s="99"/>
      <c r="K45" s="30">
        <f>+((J12*J13)+(C11*C13))/(C13+J13)</f>
        <v>0.26742574257425744</v>
      </c>
    </row>
    <row r="46" spans="3:11" ht="12.75">
      <c r="C46" s="117" t="s">
        <v>35</v>
      </c>
      <c r="D46" s="117"/>
      <c r="E46" s="30">
        <f>F36-((G11-G12)*G13+(C11-C12)*C13)</f>
        <v>32.338</v>
      </c>
      <c r="F46" s="31">
        <f>+(((F36-E46)/F36))</f>
        <v>0.21437247947135704</v>
      </c>
      <c r="G46" s="64">
        <f>(J23-((G11-G12)*G13+(C11-C12)*C13)/J24)</f>
        <v>0.13711578947368422</v>
      </c>
      <c r="H46" s="93">
        <f>(J23-((G11-G12)*G13+(C11-C12)*C13)/J24)*100</f>
        <v>13.711578947368421</v>
      </c>
      <c r="I46" s="93"/>
      <c r="J46" s="99"/>
      <c r="K46" s="30">
        <f>+((J11*J13)+(C12*C13))/(C13+J13)</f>
        <v>0.21069306930693066</v>
      </c>
    </row>
    <row r="47" spans="3:11" ht="12.75">
      <c r="C47" s="122" t="s">
        <v>36</v>
      </c>
      <c r="D47" s="122"/>
      <c r="E47" s="30">
        <f>F36-((G11-G12)*G13+(J11-J12)*J13+(C11-C12)*C13)</f>
        <v>29.758</v>
      </c>
      <c r="F47" s="31">
        <f>+(((F36-E47)/F36))</f>
        <v>0.27705164957970946</v>
      </c>
      <c r="G47" s="64">
        <f>(J23-((G11-G12)*G13+(J11-J12)*J13+(C11-C12)*C13)/J24)</f>
        <v>0.10995789473684212</v>
      </c>
      <c r="H47" s="93">
        <f>(J23-((G11-G12)*G13+(J11-J12)*J13+(C11-C12)*C13)/J24)*100</f>
        <v>10.995789473684212</v>
      </c>
      <c r="I47" s="93"/>
      <c r="J47" s="100"/>
      <c r="K47" s="30">
        <f>+((J12*J13)+(C12*C13))/(C13+J13)</f>
        <v>0.14683168316831682</v>
      </c>
    </row>
    <row r="48" spans="2:3" ht="12.75">
      <c r="B48" s="32"/>
      <c r="C48" s="2" t="s">
        <v>51</v>
      </c>
    </row>
    <row r="51" ht="13.5" thickBot="1"/>
    <row r="52" spans="3:5" ht="13.5" thickBot="1">
      <c r="C52" s="112" t="s">
        <v>17</v>
      </c>
      <c r="D52" s="113"/>
      <c r="E52" s="114"/>
    </row>
    <row r="53" spans="6:7" ht="12.75">
      <c r="F53" s="33"/>
      <c r="G53" s="32"/>
    </row>
    <row r="54" spans="4:6" ht="13.5" thickBot="1">
      <c r="D54" s="118"/>
      <c r="E54" s="119"/>
      <c r="F54" s="118"/>
    </row>
    <row r="55" spans="2:9" ht="13.5" thickBot="1">
      <c r="B55" s="32"/>
      <c r="C55" s="32"/>
      <c r="D55" s="32"/>
      <c r="E55" s="34" t="s">
        <v>18</v>
      </c>
      <c r="F55" s="34" t="s">
        <v>19</v>
      </c>
      <c r="G55" s="32"/>
      <c r="H55" s="32"/>
      <c r="I55" s="32"/>
    </row>
    <row r="56" spans="2:9" ht="12.75">
      <c r="B56" s="105" t="s">
        <v>20</v>
      </c>
      <c r="C56" s="120" t="s">
        <v>21</v>
      </c>
      <c r="D56" s="121"/>
      <c r="E56" s="35">
        <v>0.31</v>
      </c>
      <c r="F56" s="36">
        <v>0.33</v>
      </c>
      <c r="G56" s="37"/>
      <c r="H56" s="32"/>
      <c r="I56" s="32"/>
    </row>
    <row r="57" spans="2:9" ht="12.75">
      <c r="B57" s="106"/>
      <c r="C57" s="94" t="s">
        <v>22</v>
      </c>
      <c r="D57" s="95"/>
      <c r="E57" s="38">
        <v>0.36</v>
      </c>
      <c r="F57" s="39">
        <v>0.45</v>
      </c>
      <c r="G57" s="40"/>
      <c r="H57" s="32"/>
      <c r="I57" s="32"/>
    </row>
    <row r="58" spans="2:9" ht="13.5" thickBot="1">
      <c r="B58" s="107"/>
      <c r="C58" s="108" t="s">
        <v>23</v>
      </c>
      <c r="D58" s="109"/>
      <c r="E58" s="41">
        <v>0.39</v>
      </c>
      <c r="F58" s="42">
        <v>0.71</v>
      </c>
      <c r="G58" s="37"/>
      <c r="H58" s="32"/>
      <c r="I58" s="32"/>
    </row>
    <row r="59" spans="2:9" ht="13.5" thickBot="1">
      <c r="B59" s="32"/>
      <c r="C59" s="32"/>
      <c r="D59" s="32"/>
      <c r="E59" s="32"/>
      <c r="F59" s="32"/>
      <c r="G59" s="37"/>
      <c r="H59" s="32"/>
      <c r="I59" s="32"/>
    </row>
    <row r="60" spans="2:6" ht="13.5" thickBot="1">
      <c r="B60" s="32"/>
      <c r="C60" s="32"/>
      <c r="D60" s="32"/>
      <c r="E60" s="34" t="s">
        <v>18</v>
      </c>
      <c r="F60" s="34" t="s">
        <v>19</v>
      </c>
    </row>
    <row r="61" spans="2:6" ht="12.75">
      <c r="B61" s="105" t="s">
        <v>24</v>
      </c>
      <c r="C61" s="120" t="s">
        <v>25</v>
      </c>
      <c r="D61" s="121"/>
      <c r="E61" s="59">
        <v>0.1</v>
      </c>
      <c r="F61" s="43"/>
    </row>
    <row r="62" spans="2:6" ht="12.75">
      <c r="B62" s="106"/>
      <c r="C62" s="94" t="s">
        <v>26</v>
      </c>
      <c r="D62" s="95"/>
      <c r="E62" s="44">
        <v>0.26</v>
      </c>
      <c r="F62" s="45"/>
    </row>
    <row r="63" spans="2:6" ht="13.5" customHeight="1">
      <c r="B63" s="106"/>
      <c r="C63" s="91" t="s">
        <v>39</v>
      </c>
      <c r="D63" s="92"/>
      <c r="E63" s="57">
        <v>0.21</v>
      </c>
      <c r="F63" s="58"/>
    </row>
    <row r="64" spans="2:6" ht="13.5" thickBot="1">
      <c r="B64" s="107"/>
      <c r="C64" s="110" t="s">
        <v>47</v>
      </c>
      <c r="D64" s="111"/>
      <c r="E64" s="46">
        <v>0.13</v>
      </c>
      <c r="F64" s="47"/>
    </row>
  </sheetData>
  <sheetProtection password="CC4B" sheet="1" objects="1"/>
  <mergeCells count="36">
    <mergeCell ref="K39:K40"/>
    <mergeCell ref="D3:H3"/>
    <mergeCell ref="D4:H4"/>
    <mergeCell ref="E34:G35"/>
    <mergeCell ref="C45:D45"/>
    <mergeCell ref="C61:D61"/>
    <mergeCell ref="C57:D57"/>
    <mergeCell ref="C43:D43"/>
    <mergeCell ref="D5:H5"/>
    <mergeCell ref="E38:I38"/>
    <mergeCell ref="C42:D42"/>
    <mergeCell ref="H44:I44"/>
    <mergeCell ref="H41:I41"/>
    <mergeCell ref="H42:I42"/>
    <mergeCell ref="C44:D44"/>
    <mergeCell ref="C41:D41"/>
    <mergeCell ref="B61:B64"/>
    <mergeCell ref="B56:B58"/>
    <mergeCell ref="C58:D58"/>
    <mergeCell ref="C64:D64"/>
    <mergeCell ref="C52:E52"/>
    <mergeCell ref="H43:I43"/>
    <mergeCell ref="C46:D46"/>
    <mergeCell ref="D54:F54"/>
    <mergeCell ref="C56:D56"/>
    <mergeCell ref="C47:D47"/>
    <mergeCell ref="J32:J33"/>
    <mergeCell ref="C63:D63"/>
    <mergeCell ref="H45:I45"/>
    <mergeCell ref="H46:I46"/>
    <mergeCell ref="H47:I47"/>
    <mergeCell ref="C62:D62"/>
    <mergeCell ref="J39:J40"/>
    <mergeCell ref="J41:J47"/>
    <mergeCell ref="G39:I39"/>
    <mergeCell ref="G40:I40"/>
  </mergeCells>
  <hyperlinks>
    <hyperlink ref="I35" location="CHOIX!A1" tooltip="CLIQUEZ" display="RETOUR"/>
  </hyperlinks>
  <printOptions/>
  <pageMargins left="0.25" right="0.25" top="0.75" bottom="0.75" header="0.3" footer="0.3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67"/>
  <sheetViews>
    <sheetView showGridLines="0" showRowColHeaders="0" zoomScalePageLayoutView="0" workbookViewId="0" topLeftCell="A19">
      <selection activeCell="I36" sqref="I36"/>
    </sheetView>
  </sheetViews>
  <sheetFormatPr defaultColWidth="11.57421875" defaultRowHeight="12.75"/>
  <cols>
    <col min="1" max="1" width="2.7109375" style="12" customWidth="1"/>
    <col min="2" max="2" width="19.7109375" style="12" customWidth="1"/>
    <col min="3" max="3" width="8.7109375" style="12" customWidth="1"/>
    <col min="4" max="4" width="11.421875" style="12" customWidth="1"/>
    <col min="5" max="5" width="10.7109375" style="12" customWidth="1"/>
    <col min="6" max="6" width="11.00390625" style="12" customWidth="1"/>
    <col min="7" max="7" width="9.7109375" style="12" customWidth="1"/>
    <col min="8" max="8" width="11.57421875" style="12" customWidth="1"/>
    <col min="9" max="9" width="19.7109375" style="12" customWidth="1"/>
    <col min="10" max="10" width="9.7109375" style="12" customWidth="1"/>
    <col min="11" max="16384" width="11.57421875" style="12" customWidth="1"/>
  </cols>
  <sheetData>
    <row r="2" ht="13.5" thickBot="1"/>
    <row r="3" spans="4:8" ht="12.75">
      <c r="D3" s="147" t="s">
        <v>43</v>
      </c>
      <c r="E3" s="148"/>
      <c r="F3" s="148"/>
      <c r="G3" s="148"/>
      <c r="H3" s="149"/>
    </row>
    <row r="4" spans="4:8" ht="12.75">
      <c r="D4" s="150" t="s">
        <v>44</v>
      </c>
      <c r="E4" s="151"/>
      <c r="F4" s="151"/>
      <c r="G4" s="151"/>
      <c r="H4" s="152"/>
    </row>
    <row r="5" spans="4:8" ht="12.75">
      <c r="D5" s="153"/>
      <c r="E5" s="153"/>
      <c r="F5" s="153"/>
      <c r="G5" s="153"/>
      <c r="H5" s="153"/>
    </row>
    <row r="6" spans="4:7" ht="12.75">
      <c r="D6" s="73" t="s">
        <v>60</v>
      </c>
      <c r="E6" s="74" t="s">
        <v>61</v>
      </c>
      <c r="F6" s="75"/>
      <c r="G6" s="75"/>
    </row>
    <row r="7" spans="4:7" ht="12.75">
      <c r="D7" s="73" t="s">
        <v>59</v>
      </c>
      <c r="E7" s="74" t="s">
        <v>61</v>
      </c>
      <c r="F7" s="75"/>
      <c r="G7" s="75"/>
    </row>
    <row r="11" spans="2:10" ht="12.75">
      <c r="B11" s="13" t="s">
        <v>3</v>
      </c>
      <c r="C11" s="14">
        <v>0.31</v>
      </c>
      <c r="E11" s="15" t="s">
        <v>4</v>
      </c>
      <c r="F11" s="16"/>
      <c r="G11" s="14">
        <v>0.39</v>
      </c>
      <c r="I11" s="13" t="s">
        <v>5</v>
      </c>
      <c r="J11" s="14">
        <v>0.36</v>
      </c>
    </row>
    <row r="12" spans="2:10" ht="12.75">
      <c r="B12" s="17" t="s">
        <v>42</v>
      </c>
      <c r="C12" s="14">
        <v>0.1</v>
      </c>
      <c r="E12" s="18" t="s">
        <v>28</v>
      </c>
      <c r="F12" s="19"/>
      <c r="G12" s="14">
        <v>0.13</v>
      </c>
      <c r="I12" s="56" t="s">
        <v>40</v>
      </c>
      <c r="J12" s="14">
        <v>0.21</v>
      </c>
    </row>
    <row r="13" spans="2:10" ht="12.75">
      <c r="B13" s="20" t="s">
        <v>7</v>
      </c>
      <c r="C13" s="14">
        <v>23.2</v>
      </c>
      <c r="E13" s="21" t="s">
        <v>8</v>
      </c>
      <c r="F13" s="21"/>
      <c r="G13" s="14">
        <v>15.2</v>
      </c>
      <c r="I13" s="20" t="s">
        <v>9</v>
      </c>
      <c r="J13" s="14">
        <v>17.2</v>
      </c>
    </row>
    <row r="14" spans="2:10" ht="12.75">
      <c r="B14" s="22"/>
      <c r="C14" s="23"/>
      <c r="D14" s="22"/>
      <c r="E14" s="24"/>
      <c r="F14" s="25"/>
      <c r="G14" s="23"/>
      <c r="H14" s="22"/>
      <c r="I14" s="22"/>
      <c r="J14" s="23"/>
    </row>
    <row r="22" ht="12.75">
      <c r="K22" s="67" t="s">
        <v>52</v>
      </c>
    </row>
    <row r="23" spans="9:11" ht="12.75">
      <c r="I23" s="26" t="s">
        <v>10</v>
      </c>
      <c r="J23" s="27">
        <v>0.23</v>
      </c>
      <c r="K23" s="68">
        <f>1/J23-0.34</f>
        <v>4.007826086956522</v>
      </c>
    </row>
    <row r="24" spans="9:10" ht="12.75">
      <c r="I24" s="20" t="s">
        <v>11</v>
      </c>
      <c r="J24" s="27">
        <v>95</v>
      </c>
    </row>
    <row r="32" spans="9:10" ht="12.75">
      <c r="I32" s="22"/>
      <c r="J32" s="89"/>
    </row>
    <row r="33" spans="9:10" ht="12.75">
      <c r="I33" s="22"/>
      <c r="J33" s="89"/>
    </row>
    <row r="34" spans="3:10" ht="13.5" thickBot="1">
      <c r="C34" s="70"/>
      <c r="I34" s="22"/>
      <c r="J34" s="65"/>
    </row>
    <row r="35" spans="5:7" ht="13.5" thickBot="1">
      <c r="E35" s="133" t="s">
        <v>56</v>
      </c>
      <c r="F35" s="134"/>
      <c r="G35" s="135"/>
    </row>
    <row r="36" spans="5:10" ht="13.5" thickBot="1">
      <c r="E36" s="136"/>
      <c r="F36" s="137"/>
      <c r="G36" s="138"/>
      <c r="H36" s="52"/>
      <c r="I36" s="53" t="s">
        <v>29</v>
      </c>
      <c r="J36" s="52"/>
    </row>
    <row r="37" spans="4:7" ht="13.5" thickBot="1">
      <c r="D37" s="6"/>
      <c r="F37" s="60">
        <f>(J23*J24)+(C11*C13)+(J11*J13)+(G11*G13)</f>
        <v>41.162</v>
      </c>
      <c r="G37" s="28"/>
    </row>
    <row r="38" spans="3:7" ht="12.75">
      <c r="C38" s="70" t="s">
        <v>55</v>
      </c>
      <c r="D38" s="6"/>
      <c r="F38" s="71"/>
      <c r="G38" s="28"/>
    </row>
    <row r="39" spans="3:7" ht="12.75">
      <c r="C39" s="70" t="s">
        <v>54</v>
      </c>
      <c r="D39" s="6"/>
      <c r="F39" s="71"/>
      <c r="G39" s="28"/>
    </row>
    <row r="40" ht="13.5" thickBot="1">
      <c r="H40" s="22"/>
    </row>
    <row r="41" spans="5:9" ht="13.5" thickBot="1">
      <c r="E41" s="144" t="s">
        <v>12</v>
      </c>
      <c r="F41" s="145"/>
      <c r="G41" s="145"/>
      <c r="H41" s="145"/>
      <c r="I41" s="146"/>
    </row>
    <row r="42" spans="5:11" ht="12.75">
      <c r="E42" s="48" t="s">
        <v>13</v>
      </c>
      <c r="F42" s="48" t="s">
        <v>14</v>
      </c>
      <c r="G42" s="101" t="s">
        <v>45</v>
      </c>
      <c r="H42" s="102"/>
      <c r="I42" s="154"/>
      <c r="J42" s="96" t="s">
        <v>53</v>
      </c>
      <c r="K42" s="156" t="s">
        <v>50</v>
      </c>
    </row>
    <row r="43" spans="4:11" ht="13.5" thickBot="1">
      <c r="D43" s="29"/>
      <c r="E43" s="49" t="s">
        <v>15</v>
      </c>
      <c r="F43" s="49" t="s">
        <v>16</v>
      </c>
      <c r="G43" s="103" t="s">
        <v>46</v>
      </c>
      <c r="H43" s="104"/>
      <c r="I43" s="155"/>
      <c r="J43" s="97"/>
      <c r="K43" s="157"/>
    </row>
    <row r="44" spans="3:11" ht="12.75">
      <c r="C44" s="123" t="s">
        <v>30</v>
      </c>
      <c r="D44" s="123"/>
      <c r="E44" s="30">
        <f>F37-((J11-J12)*J13)</f>
        <v>38.582</v>
      </c>
      <c r="F44" s="31">
        <f>+(((F37-E44)/F37))</f>
        <v>0.06267917010835232</v>
      </c>
      <c r="G44" s="63">
        <f>+(J23-((J11-J12)*J13)/J24)</f>
        <v>0.2028421052631579</v>
      </c>
      <c r="H44" s="124">
        <f>(J23-((J11-J12)*J13)/J24)*100</f>
        <v>20.28421052631579</v>
      </c>
      <c r="I44" s="124"/>
      <c r="J44" s="98">
        <f>+K23</f>
        <v>4.007826086956522</v>
      </c>
      <c r="K44" s="30">
        <f>+((J12*J13)+(C11*C13))/(C13+J13)</f>
        <v>0.26742574257425744</v>
      </c>
    </row>
    <row r="45" spans="3:11" ht="12.75">
      <c r="C45" s="123" t="s">
        <v>31</v>
      </c>
      <c r="D45" s="123"/>
      <c r="E45" s="30">
        <f>F37-((C11-C12)*C13)</f>
        <v>36.29</v>
      </c>
      <c r="F45" s="31">
        <f>+(((F37-E45)/F37))</f>
        <v>0.11836159564647004</v>
      </c>
      <c r="G45" s="64">
        <f>(J23-((C11-C12)*C13)/J24)</f>
        <v>0.17871578947368422</v>
      </c>
      <c r="H45" s="115">
        <f>(J23-((C11-C12)*C13)/J24)*100</f>
        <v>17.871578947368423</v>
      </c>
      <c r="I45" s="116"/>
      <c r="J45" s="99"/>
      <c r="K45" s="30">
        <f>+((J11*J13)+(C12*C13))/(C13+J13)</f>
        <v>0.21069306930693066</v>
      </c>
    </row>
    <row r="46" spans="3:11" ht="12.75">
      <c r="C46" s="139" t="s">
        <v>32</v>
      </c>
      <c r="D46" s="139"/>
      <c r="E46" s="30">
        <f>F37-((G11-G12)*G13)</f>
        <v>37.21</v>
      </c>
      <c r="F46" s="31">
        <f>+(((F37-E46)/F37))</f>
        <v>0.09601088382488698</v>
      </c>
      <c r="G46" s="64">
        <f>(J23-((G11-G12)*G13)/J24)</f>
        <v>0.1884</v>
      </c>
      <c r="H46" s="115">
        <f>(J23-((G11-G12)*G13)/J24)*100</f>
        <v>18.84</v>
      </c>
      <c r="I46" s="116"/>
      <c r="J46" s="99"/>
      <c r="K46" s="30">
        <f>+((J11*J13)+(C11*C13))/(C13+J13)</f>
        <v>0.3312871287128713</v>
      </c>
    </row>
    <row r="47" spans="3:11" ht="12.75">
      <c r="C47" s="117" t="s">
        <v>33</v>
      </c>
      <c r="D47" s="117"/>
      <c r="E47" s="30">
        <f>F37-((C11-C12)*C13+(J11-J12)*J13)</f>
        <v>33.71</v>
      </c>
      <c r="F47" s="31">
        <f>+(((F37-E47)/F37))</f>
        <v>0.18104076575482236</v>
      </c>
      <c r="G47" s="64">
        <f>(J23-((C11-C12)*C13+(J11-J12)*J13)/J24)</f>
        <v>0.1515578947368421</v>
      </c>
      <c r="H47" s="93">
        <f>(J23-((C11-C12)*C13+(J11-J12)*J13)/J24)*100</f>
        <v>15.155789473684212</v>
      </c>
      <c r="I47" s="93"/>
      <c r="J47" s="99"/>
      <c r="K47" s="30">
        <f>+((J12*J13)+(C12*C13))/(C13+J13)</f>
        <v>0.14683168316831682</v>
      </c>
    </row>
    <row r="48" spans="3:11" ht="12.75">
      <c r="C48" s="117" t="s">
        <v>34</v>
      </c>
      <c r="D48" s="117"/>
      <c r="E48" s="30">
        <f>F37-((G11-G12)*G13+(J11-J12)*J13)</f>
        <v>34.629999999999995</v>
      </c>
      <c r="F48" s="31">
        <f>+(((F37-E48)/F37))</f>
        <v>0.15869005393323948</v>
      </c>
      <c r="G48" s="64">
        <f>(J23-((G11-G12)*G13+(J11-J12)*J13)/J24)</f>
        <v>0.1612421052631579</v>
      </c>
      <c r="H48" s="93">
        <f>(J23-((G11-G12)*G13+(J11-J12)*J13)/J24)*100</f>
        <v>16.124210526315792</v>
      </c>
      <c r="I48" s="93"/>
      <c r="J48" s="99"/>
      <c r="K48" s="30">
        <f>+((J12*J13)+(C11*C13))/(C13+J13)</f>
        <v>0.26742574257425744</v>
      </c>
    </row>
    <row r="49" spans="3:11" ht="12.75">
      <c r="C49" s="117" t="s">
        <v>35</v>
      </c>
      <c r="D49" s="117"/>
      <c r="E49" s="30">
        <f>F37-((G11-G12)*G13+(C11-C12)*C13)</f>
        <v>32.338</v>
      </c>
      <c r="F49" s="31">
        <f>+(((F37-E49)/F37))</f>
        <v>0.21437247947135704</v>
      </c>
      <c r="G49" s="64">
        <f>(J23-((G11-G12)*G13+(C11-C12)*C13)/J24)</f>
        <v>0.13711578947368422</v>
      </c>
      <c r="H49" s="93">
        <f>(J23-((G11-G12)*G13+(C11-C12)*C13)/J24)*100</f>
        <v>13.711578947368421</v>
      </c>
      <c r="I49" s="93"/>
      <c r="J49" s="99"/>
      <c r="K49" s="30">
        <f>+((J11*J13)+(C12*C13))/(C13+J13)</f>
        <v>0.21069306930693066</v>
      </c>
    </row>
    <row r="50" spans="3:11" ht="12.75">
      <c r="C50" s="122" t="s">
        <v>36</v>
      </c>
      <c r="D50" s="122"/>
      <c r="E50" s="30">
        <f>F37-((G11-G12)*G13+(J11-J12)*J13+(C11-C12)*C13)</f>
        <v>29.758</v>
      </c>
      <c r="F50" s="31">
        <f>+(((F37-E50)/F37))</f>
        <v>0.27705164957970946</v>
      </c>
      <c r="G50" s="64">
        <f>(J23-((G11-G12)*G13+(J11-J12)*J13+(C11-C12)*C13)/J24)</f>
        <v>0.10995789473684212</v>
      </c>
      <c r="H50" s="93">
        <f>(J23-((G11-G12)*G13+(J11-J12)*J13+(C11-C12)*C13)/J24)*100</f>
        <v>10.995789473684212</v>
      </c>
      <c r="I50" s="93"/>
      <c r="J50" s="100"/>
      <c r="K50" s="30">
        <f>+((J12*J13)+(C12*C13))/(C13+J13)</f>
        <v>0.14683168316831682</v>
      </c>
    </row>
    <row r="51" spans="2:8" ht="12.75">
      <c r="B51" s="32"/>
      <c r="C51" s="2" t="s">
        <v>51</v>
      </c>
      <c r="H51" s="32"/>
    </row>
    <row r="54" ht="13.5" thickBot="1"/>
    <row r="55" spans="3:5" ht="13.5" thickBot="1">
      <c r="C55" s="112" t="s">
        <v>17</v>
      </c>
      <c r="D55" s="113"/>
      <c r="E55" s="114"/>
    </row>
    <row r="56" spans="6:7" ht="12.75">
      <c r="F56" s="33"/>
      <c r="G56" s="32"/>
    </row>
    <row r="57" spans="4:6" ht="13.5" thickBot="1">
      <c r="D57" s="118"/>
      <c r="E57" s="119"/>
      <c r="F57" s="118"/>
    </row>
    <row r="58" spans="2:9" ht="13.5" thickBot="1">
      <c r="B58" s="32"/>
      <c r="C58" s="32"/>
      <c r="D58" s="32"/>
      <c r="E58" s="34" t="s">
        <v>18</v>
      </c>
      <c r="F58" s="34" t="s">
        <v>19</v>
      </c>
      <c r="G58" s="32"/>
      <c r="H58" s="32"/>
      <c r="I58" s="32"/>
    </row>
    <row r="59" spans="2:9" ht="12.75">
      <c r="B59" s="105" t="s">
        <v>20</v>
      </c>
      <c r="C59" s="120" t="s">
        <v>21</v>
      </c>
      <c r="D59" s="121"/>
      <c r="E59" s="35">
        <v>0.31</v>
      </c>
      <c r="F59" s="36">
        <v>0.33</v>
      </c>
      <c r="G59" s="37"/>
      <c r="H59" s="32"/>
      <c r="I59" s="32"/>
    </row>
    <row r="60" spans="2:9" ht="12.75">
      <c r="B60" s="106"/>
      <c r="C60" s="94" t="s">
        <v>22</v>
      </c>
      <c r="D60" s="95"/>
      <c r="E60" s="38">
        <v>0.36</v>
      </c>
      <c r="F60" s="39">
        <v>0.45</v>
      </c>
      <c r="G60" s="40"/>
      <c r="H60" s="32"/>
      <c r="I60" s="32"/>
    </row>
    <row r="61" spans="2:9" ht="13.5" thickBot="1">
      <c r="B61" s="107"/>
      <c r="C61" s="108" t="s">
        <v>23</v>
      </c>
      <c r="D61" s="109"/>
      <c r="E61" s="41">
        <v>0.39</v>
      </c>
      <c r="F61" s="42">
        <v>0.71</v>
      </c>
      <c r="G61" s="37"/>
      <c r="H61" s="32"/>
      <c r="I61" s="32"/>
    </row>
    <row r="62" spans="2:9" ht="13.5" thickBot="1">
      <c r="B62" s="32"/>
      <c r="C62" s="32"/>
      <c r="D62" s="32"/>
      <c r="E62" s="32"/>
      <c r="F62" s="32"/>
      <c r="G62" s="37"/>
      <c r="H62" s="32"/>
      <c r="I62" s="32"/>
    </row>
    <row r="63" spans="2:6" ht="13.5" thickBot="1">
      <c r="B63" s="32"/>
      <c r="C63" s="32"/>
      <c r="D63" s="32"/>
      <c r="E63" s="34" t="s">
        <v>18</v>
      </c>
      <c r="F63" s="34" t="s">
        <v>19</v>
      </c>
    </row>
    <row r="64" spans="2:6" ht="12.75">
      <c r="B64" s="105" t="s">
        <v>24</v>
      </c>
      <c r="C64" s="120" t="s">
        <v>25</v>
      </c>
      <c r="D64" s="121"/>
      <c r="E64" s="59">
        <v>0.1</v>
      </c>
      <c r="F64" s="43"/>
    </row>
    <row r="65" spans="2:6" ht="12.75">
      <c r="B65" s="106"/>
      <c r="C65" s="94" t="s">
        <v>26</v>
      </c>
      <c r="D65" s="95"/>
      <c r="E65" s="44">
        <v>0.26</v>
      </c>
      <c r="F65" s="45"/>
    </row>
    <row r="66" spans="2:6" ht="12.75">
      <c r="B66" s="106"/>
      <c r="C66" s="94" t="s">
        <v>41</v>
      </c>
      <c r="D66" s="95"/>
      <c r="E66" s="44">
        <v>0.21</v>
      </c>
      <c r="F66" s="45"/>
    </row>
    <row r="67" spans="2:6" ht="13.5" thickBot="1">
      <c r="B67" s="107"/>
      <c r="C67" s="110" t="s">
        <v>48</v>
      </c>
      <c r="D67" s="111"/>
      <c r="E67" s="46">
        <v>0.13</v>
      </c>
      <c r="F67" s="47"/>
    </row>
  </sheetData>
  <sheetProtection password="CC4B" sheet="1" objects="1"/>
  <mergeCells count="36">
    <mergeCell ref="B64:B67"/>
    <mergeCell ref="B59:B61"/>
    <mergeCell ref="D57:F57"/>
    <mergeCell ref="C59:D59"/>
    <mergeCell ref="K42:K43"/>
    <mergeCell ref="C60:D60"/>
    <mergeCell ref="C64:D64"/>
    <mergeCell ref="C67:D67"/>
    <mergeCell ref="C65:D65"/>
    <mergeCell ref="C66:D66"/>
    <mergeCell ref="C55:E55"/>
    <mergeCell ref="D3:H3"/>
    <mergeCell ref="D4:H4"/>
    <mergeCell ref="D5:H5"/>
    <mergeCell ref="H47:I47"/>
    <mergeCell ref="H46:I46"/>
    <mergeCell ref="E35:G36"/>
    <mergeCell ref="C47:D47"/>
    <mergeCell ref="G42:I42"/>
    <mergeCell ref="G43:I43"/>
    <mergeCell ref="C49:D49"/>
    <mergeCell ref="C46:D46"/>
    <mergeCell ref="H49:I49"/>
    <mergeCell ref="H50:I50"/>
    <mergeCell ref="E41:I41"/>
    <mergeCell ref="H48:I48"/>
    <mergeCell ref="J32:J33"/>
    <mergeCell ref="C61:D61"/>
    <mergeCell ref="C50:D50"/>
    <mergeCell ref="C44:D44"/>
    <mergeCell ref="C45:D45"/>
    <mergeCell ref="C48:D48"/>
    <mergeCell ref="H44:I44"/>
    <mergeCell ref="H45:I45"/>
    <mergeCell ref="J42:J43"/>
    <mergeCell ref="J44:J50"/>
  </mergeCells>
  <hyperlinks>
    <hyperlink ref="I36" location="CHOIX!A1" tooltip="CLIQUEZ" display="RETOUR"/>
  </hyperlinks>
  <printOptions/>
  <pageMargins left="0.25" right="0.25" top="0.75" bottom="0.75" header="0.3" footer="0.3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64"/>
  <sheetViews>
    <sheetView showGridLines="0" showRowColHeaders="0" zoomScalePageLayoutView="0" workbookViewId="0" topLeftCell="A19">
      <selection activeCell="I35" sqref="I35"/>
    </sheetView>
  </sheetViews>
  <sheetFormatPr defaultColWidth="11.57421875" defaultRowHeight="12.75"/>
  <cols>
    <col min="1" max="1" width="2.7109375" style="12" customWidth="1"/>
    <col min="2" max="2" width="19.7109375" style="12" customWidth="1"/>
    <col min="3" max="3" width="8.7109375" style="12" customWidth="1"/>
    <col min="4" max="4" width="11.421875" style="12" customWidth="1"/>
    <col min="5" max="5" width="10.7109375" style="12" customWidth="1"/>
    <col min="6" max="6" width="11.00390625" style="12" customWidth="1"/>
    <col min="7" max="7" width="8.7109375" style="12" customWidth="1"/>
    <col min="8" max="8" width="11.57421875" style="12" customWidth="1"/>
    <col min="9" max="9" width="19.7109375" style="12" customWidth="1"/>
    <col min="10" max="10" width="9.7109375" style="12" customWidth="1"/>
    <col min="11" max="16384" width="11.57421875" style="12" customWidth="1"/>
  </cols>
  <sheetData>
    <row r="2" ht="13.5" thickBot="1"/>
    <row r="3" spans="4:8" ht="15.75">
      <c r="D3" s="127" t="s">
        <v>43</v>
      </c>
      <c r="E3" s="128"/>
      <c r="F3" s="128"/>
      <c r="G3" s="128"/>
      <c r="H3" s="129"/>
    </row>
    <row r="4" spans="4:8" ht="16.5" thickBot="1">
      <c r="D4" s="130" t="s">
        <v>44</v>
      </c>
      <c r="E4" s="131"/>
      <c r="F4" s="131"/>
      <c r="G4" s="131"/>
      <c r="H4" s="132"/>
    </row>
    <row r="5" spans="4:8" ht="12.75">
      <c r="D5" s="153"/>
      <c r="E5" s="153"/>
      <c r="F5" s="153"/>
      <c r="G5" s="153"/>
      <c r="H5" s="153"/>
    </row>
    <row r="6" spans="4:8" ht="12.75">
      <c r="D6" s="73" t="s">
        <v>60</v>
      </c>
      <c r="E6" s="74" t="s">
        <v>61</v>
      </c>
      <c r="F6" s="76"/>
      <c r="G6" s="76"/>
      <c r="H6" s="69"/>
    </row>
    <row r="7" spans="4:8" ht="12.75">
      <c r="D7" s="73" t="s">
        <v>59</v>
      </c>
      <c r="E7" s="74" t="s">
        <v>61</v>
      </c>
      <c r="F7" s="76"/>
      <c r="G7" s="76"/>
      <c r="H7" s="69"/>
    </row>
    <row r="11" spans="2:10" ht="12.75">
      <c r="B11" s="13" t="s">
        <v>3</v>
      </c>
      <c r="C11" s="14">
        <v>0.31</v>
      </c>
      <c r="E11" s="15" t="s">
        <v>4</v>
      </c>
      <c r="F11" s="16"/>
      <c r="G11" s="14">
        <v>0.39</v>
      </c>
      <c r="I11" s="13" t="s">
        <v>5</v>
      </c>
      <c r="J11" s="14">
        <v>0.36</v>
      </c>
    </row>
    <row r="12" spans="2:10" ht="12.75">
      <c r="B12" s="17" t="s">
        <v>42</v>
      </c>
      <c r="C12" s="14">
        <v>0.1</v>
      </c>
      <c r="E12" s="18" t="s">
        <v>27</v>
      </c>
      <c r="F12" s="19"/>
      <c r="G12" s="14">
        <v>0.13</v>
      </c>
      <c r="I12" s="56" t="s">
        <v>40</v>
      </c>
      <c r="J12" s="14">
        <v>0.21</v>
      </c>
    </row>
    <row r="13" spans="2:10" ht="12.75">
      <c r="B13" s="20" t="s">
        <v>7</v>
      </c>
      <c r="C13" s="14">
        <v>23.2</v>
      </c>
      <c r="E13" s="21" t="s">
        <v>8</v>
      </c>
      <c r="F13" s="21"/>
      <c r="G13" s="14">
        <v>15.2</v>
      </c>
      <c r="I13" s="20" t="s">
        <v>9</v>
      </c>
      <c r="J13" s="14">
        <v>17.2</v>
      </c>
    </row>
    <row r="14" spans="2:10" ht="12.75">
      <c r="B14" s="22"/>
      <c r="C14" s="23"/>
      <c r="D14" s="22"/>
      <c r="E14" s="24"/>
      <c r="F14" s="25"/>
      <c r="G14" s="23"/>
      <c r="H14" s="22"/>
      <c r="I14" s="22"/>
      <c r="J14" s="23"/>
    </row>
    <row r="22" ht="12.75">
      <c r="K22" s="67" t="s">
        <v>52</v>
      </c>
    </row>
    <row r="23" spans="9:11" ht="12.75">
      <c r="I23" s="26" t="s">
        <v>10</v>
      </c>
      <c r="J23" s="27">
        <v>0.23</v>
      </c>
      <c r="K23" s="68">
        <f>1/J23-0.34</f>
        <v>4.007826086956522</v>
      </c>
    </row>
    <row r="24" spans="9:10" ht="12.75">
      <c r="I24" s="20" t="s">
        <v>11</v>
      </c>
      <c r="J24" s="27">
        <v>95</v>
      </c>
    </row>
    <row r="32" spans="9:10" ht="12.75">
      <c r="I32" s="22"/>
      <c r="J32" s="89"/>
    </row>
    <row r="33" spans="9:10" ht="13.5" thickBot="1">
      <c r="I33" s="22"/>
      <c r="J33" s="89"/>
    </row>
    <row r="34" spans="5:7" ht="13.5" thickBot="1">
      <c r="E34" s="133" t="s">
        <v>57</v>
      </c>
      <c r="F34" s="134"/>
      <c r="G34" s="135"/>
    </row>
    <row r="35" spans="5:10" ht="13.5" thickBot="1">
      <c r="E35" s="136"/>
      <c r="F35" s="137"/>
      <c r="G35" s="138"/>
      <c r="H35" s="52"/>
      <c r="I35" s="53" t="s">
        <v>29</v>
      </c>
      <c r="J35" s="52"/>
    </row>
    <row r="36" spans="4:7" ht="13.5" thickBot="1">
      <c r="D36" s="6"/>
      <c r="F36" s="60">
        <f>(J23*J24)+(C11*C13)+(J11*J13)+(G11*G13)</f>
        <v>41.162</v>
      </c>
      <c r="G36" s="28"/>
    </row>
    <row r="37" ht="13.5" thickBot="1">
      <c r="H37" s="22"/>
    </row>
    <row r="38" spans="5:9" ht="13.5" thickBot="1">
      <c r="E38" s="144" t="s">
        <v>12</v>
      </c>
      <c r="F38" s="145"/>
      <c r="G38" s="145"/>
      <c r="H38" s="145"/>
      <c r="I38" s="146"/>
    </row>
    <row r="39" spans="5:11" ht="12.75">
      <c r="E39" s="48" t="s">
        <v>13</v>
      </c>
      <c r="F39" s="48" t="s">
        <v>14</v>
      </c>
      <c r="G39" s="101" t="s">
        <v>45</v>
      </c>
      <c r="H39" s="102"/>
      <c r="I39" s="154"/>
      <c r="J39" s="96" t="s">
        <v>53</v>
      </c>
      <c r="K39" s="156" t="s">
        <v>50</v>
      </c>
    </row>
    <row r="40" spans="4:11" ht="13.5" thickBot="1">
      <c r="D40" s="29"/>
      <c r="E40" s="49" t="s">
        <v>15</v>
      </c>
      <c r="F40" s="49" t="s">
        <v>16</v>
      </c>
      <c r="G40" s="103" t="s">
        <v>46</v>
      </c>
      <c r="H40" s="104"/>
      <c r="I40" s="155"/>
      <c r="J40" s="97"/>
      <c r="K40" s="157"/>
    </row>
    <row r="41" spans="3:11" ht="12.75">
      <c r="C41" s="123" t="s">
        <v>30</v>
      </c>
      <c r="D41" s="123"/>
      <c r="E41" s="30">
        <f>F36-((J11-J12)*J13)</f>
        <v>38.582</v>
      </c>
      <c r="F41" s="31">
        <f>+(((F36-E41)/F36))</f>
        <v>0.06267917010835232</v>
      </c>
      <c r="G41" s="63">
        <f>+(J23-((J11-J12)*J13)/J24)</f>
        <v>0.2028421052631579</v>
      </c>
      <c r="H41" s="124">
        <f>(J23-((J11-J12)*J13)/J24)*100</f>
        <v>20.28421052631579</v>
      </c>
      <c r="I41" s="124"/>
      <c r="J41" s="98">
        <f>+K23</f>
        <v>4.007826086956522</v>
      </c>
      <c r="K41" s="30">
        <f>+((J12*J13)+(C11*C13))/(C13+J13)</f>
        <v>0.26742574257425744</v>
      </c>
    </row>
    <row r="42" spans="3:11" ht="12.75">
      <c r="C42" s="123" t="s">
        <v>31</v>
      </c>
      <c r="D42" s="123"/>
      <c r="E42" s="30">
        <f>F36-((C11-C12)*C13)</f>
        <v>36.29</v>
      </c>
      <c r="F42" s="31">
        <f>+(((F36-E42)/F36))</f>
        <v>0.11836159564647004</v>
      </c>
      <c r="G42" s="64">
        <f>(J23-((C11-C12)*C13)/J24)</f>
        <v>0.17871578947368422</v>
      </c>
      <c r="H42" s="115">
        <f>(J23-((C11-C12)*C13)/J24)*100</f>
        <v>17.871578947368423</v>
      </c>
      <c r="I42" s="116"/>
      <c r="J42" s="99"/>
      <c r="K42" s="30">
        <f>+((J11*J13)+(C12*C13))/(C13+J13)</f>
        <v>0.21069306930693066</v>
      </c>
    </row>
    <row r="43" spans="3:11" ht="12.75">
      <c r="C43" s="139" t="s">
        <v>32</v>
      </c>
      <c r="D43" s="139"/>
      <c r="E43" s="30">
        <f>F36-((G11-G12)*G13)</f>
        <v>37.21</v>
      </c>
      <c r="F43" s="31">
        <f>+(((F36-E43)/F36))</f>
        <v>0.09601088382488698</v>
      </c>
      <c r="G43" s="64">
        <f>(J23-((G11-G12)*G13)/J24)</f>
        <v>0.1884</v>
      </c>
      <c r="H43" s="115">
        <f>(J23-((G11-G12)*G13)/J24)*100</f>
        <v>18.84</v>
      </c>
      <c r="I43" s="116"/>
      <c r="J43" s="99"/>
      <c r="K43" s="30">
        <f>+((J11*J13)+(C11*C13))/(C13+J13)</f>
        <v>0.3312871287128713</v>
      </c>
    </row>
    <row r="44" spans="3:11" ht="12.75">
      <c r="C44" s="117" t="s">
        <v>33</v>
      </c>
      <c r="D44" s="117"/>
      <c r="E44" s="30">
        <f>F36-((C11-C12)*C13+(J11-J12)*J13)</f>
        <v>33.71</v>
      </c>
      <c r="F44" s="31">
        <f>+(((F36-E44)/F36))</f>
        <v>0.18104076575482236</v>
      </c>
      <c r="G44" s="64">
        <f>(J23-((C11-C12)*C13+(J11-J12)*J13)/J24)</f>
        <v>0.1515578947368421</v>
      </c>
      <c r="H44" s="93">
        <f>(J23-((C11-C12)*C13+(J11-J12)*J13)/J24)*100</f>
        <v>15.155789473684212</v>
      </c>
      <c r="I44" s="93"/>
      <c r="J44" s="99"/>
      <c r="K44" s="30">
        <f>+((J12*J13)+(C12*C13))/(C13+J13)</f>
        <v>0.14683168316831682</v>
      </c>
    </row>
    <row r="45" spans="3:11" ht="12.75">
      <c r="C45" s="117" t="s">
        <v>34</v>
      </c>
      <c r="D45" s="117"/>
      <c r="E45" s="30">
        <f>F36-((G11-G12)*G13+(J11-J12)*J13)</f>
        <v>34.629999999999995</v>
      </c>
      <c r="F45" s="31">
        <f>+(((F36-E45)/F36))</f>
        <v>0.15869005393323948</v>
      </c>
      <c r="G45" s="64">
        <f>(J23-((G11-G12)*G13+(J11-J12)*J13)/J24)</f>
        <v>0.1612421052631579</v>
      </c>
      <c r="H45" s="93">
        <f>(J23-((G11-G12)*G13+(J11-J12)*J13)/J24)*100</f>
        <v>16.124210526315792</v>
      </c>
      <c r="I45" s="93"/>
      <c r="J45" s="99"/>
      <c r="K45" s="30">
        <f>+((J12*J13)+(C11*C13))/(C13+J13)</f>
        <v>0.26742574257425744</v>
      </c>
    </row>
    <row r="46" spans="3:11" ht="12.75">
      <c r="C46" s="117" t="s">
        <v>35</v>
      </c>
      <c r="D46" s="117"/>
      <c r="E46" s="30">
        <f>F36-((G11-G12)*G13+(C11-C12)*C13)</f>
        <v>32.338</v>
      </c>
      <c r="F46" s="31">
        <f>+(((F36-E46)/F36))</f>
        <v>0.21437247947135704</v>
      </c>
      <c r="G46" s="64">
        <f>(J23-((G11-G12)*G13+(C11-C12)*C13)/J24)</f>
        <v>0.13711578947368422</v>
      </c>
      <c r="H46" s="93">
        <f>(J23-((G11-G12)*G13+(C11-C12)*C13)/J24)*100</f>
        <v>13.711578947368421</v>
      </c>
      <c r="I46" s="93"/>
      <c r="J46" s="99"/>
      <c r="K46" s="30">
        <f>+((J11*J13)+(C12*C13))/(C13+J13)</f>
        <v>0.21069306930693066</v>
      </c>
    </row>
    <row r="47" spans="3:11" ht="12.75">
      <c r="C47" s="122" t="s">
        <v>36</v>
      </c>
      <c r="D47" s="122"/>
      <c r="E47" s="30">
        <f>F36-((G11-G12)*G13+(J11-J12)*J13+(C11-C12)*C13)</f>
        <v>29.758</v>
      </c>
      <c r="F47" s="31">
        <f>+(((F36-E47)/F36))</f>
        <v>0.27705164957970946</v>
      </c>
      <c r="G47" s="64">
        <f>(J23-((G11-G12)*G13+(J11-J12)*J13+(C11-C12)*C13)/J24)</f>
        <v>0.10995789473684212</v>
      </c>
      <c r="H47" s="93">
        <f>(J23-((G11-G12)*G13+(J11-J12)*J13+(C11-C12)*C13)/J24)*100</f>
        <v>10.995789473684212</v>
      </c>
      <c r="I47" s="93"/>
      <c r="J47" s="100"/>
      <c r="K47" s="30">
        <f>+((J12*J13)+(C12*C13))/(C13+J13)</f>
        <v>0.14683168316831682</v>
      </c>
    </row>
    <row r="48" spans="2:3" ht="12.75">
      <c r="B48" s="32"/>
      <c r="C48" s="2" t="s">
        <v>51</v>
      </c>
    </row>
    <row r="51" ht="13.5" thickBot="1"/>
    <row r="52" spans="3:5" ht="13.5" thickBot="1">
      <c r="C52" s="112" t="s">
        <v>17</v>
      </c>
      <c r="D52" s="113"/>
      <c r="E52" s="114"/>
    </row>
    <row r="53" spans="6:7" ht="12.75">
      <c r="F53" s="33"/>
      <c r="G53" s="32"/>
    </row>
    <row r="54" spans="4:6" ht="13.5" thickBot="1">
      <c r="D54" s="118"/>
      <c r="E54" s="119"/>
      <c r="F54" s="118"/>
    </row>
    <row r="55" spans="2:9" ht="13.5" thickBot="1">
      <c r="B55" s="32"/>
      <c r="C55" s="32"/>
      <c r="D55" s="32"/>
      <c r="E55" s="34" t="s">
        <v>18</v>
      </c>
      <c r="F55" s="34" t="s">
        <v>19</v>
      </c>
      <c r="G55" s="32"/>
      <c r="H55" s="32"/>
      <c r="I55" s="32"/>
    </row>
    <row r="56" spans="2:9" ht="12.75">
      <c r="B56" s="105" t="s">
        <v>20</v>
      </c>
      <c r="C56" s="120" t="s">
        <v>21</v>
      </c>
      <c r="D56" s="121"/>
      <c r="E56" s="35">
        <v>0.31</v>
      </c>
      <c r="F56" s="36">
        <v>0.33</v>
      </c>
      <c r="G56" s="37"/>
      <c r="H56" s="32"/>
      <c r="I56" s="32"/>
    </row>
    <row r="57" spans="2:9" ht="12.75">
      <c r="B57" s="106"/>
      <c r="C57" s="94" t="s">
        <v>22</v>
      </c>
      <c r="D57" s="95"/>
      <c r="E57" s="38">
        <v>0.36</v>
      </c>
      <c r="F57" s="39">
        <v>0.45</v>
      </c>
      <c r="G57" s="40"/>
      <c r="H57" s="32"/>
      <c r="I57" s="32"/>
    </row>
    <row r="58" spans="2:9" ht="13.5" thickBot="1">
      <c r="B58" s="107"/>
      <c r="C58" s="108" t="s">
        <v>23</v>
      </c>
      <c r="D58" s="109"/>
      <c r="E58" s="41">
        <v>0.39</v>
      </c>
      <c r="F58" s="42">
        <v>0.71</v>
      </c>
      <c r="G58" s="37"/>
      <c r="H58" s="32"/>
      <c r="I58" s="32"/>
    </row>
    <row r="59" spans="2:9" ht="13.5" thickBot="1">
      <c r="B59" s="32"/>
      <c r="C59" s="32"/>
      <c r="D59" s="32"/>
      <c r="E59" s="32"/>
      <c r="F59" s="32"/>
      <c r="G59" s="37"/>
      <c r="H59" s="32"/>
      <c r="I59" s="32"/>
    </row>
    <row r="60" spans="2:6" ht="13.5" thickBot="1">
      <c r="B60" s="32"/>
      <c r="C60" s="32"/>
      <c r="D60" s="32"/>
      <c r="E60" s="34" t="s">
        <v>18</v>
      </c>
      <c r="F60" s="34" t="s">
        <v>19</v>
      </c>
    </row>
    <row r="61" spans="2:6" ht="12.75">
      <c r="B61" s="105" t="s">
        <v>24</v>
      </c>
      <c r="C61" s="120" t="s">
        <v>25</v>
      </c>
      <c r="D61" s="121"/>
      <c r="E61" s="59">
        <v>0.1</v>
      </c>
      <c r="F61" s="43"/>
    </row>
    <row r="62" spans="2:6" ht="12.75">
      <c r="B62" s="106"/>
      <c r="C62" s="94" t="s">
        <v>26</v>
      </c>
      <c r="D62" s="95"/>
      <c r="E62" s="44">
        <v>0.26</v>
      </c>
      <c r="F62" s="45"/>
    </row>
    <row r="63" spans="2:6" ht="12.75">
      <c r="B63" s="106"/>
      <c r="C63" s="94" t="s">
        <v>41</v>
      </c>
      <c r="D63" s="95"/>
      <c r="E63" s="44">
        <v>0.21</v>
      </c>
      <c r="F63" s="45"/>
    </row>
    <row r="64" spans="2:6" ht="13.5" thickBot="1">
      <c r="B64" s="107"/>
      <c r="C64" s="110" t="s">
        <v>49</v>
      </c>
      <c r="D64" s="111"/>
      <c r="E64" s="46">
        <v>0.13</v>
      </c>
      <c r="F64" s="47"/>
    </row>
  </sheetData>
  <sheetProtection password="CC4B" sheet="1" objects="1"/>
  <mergeCells count="36">
    <mergeCell ref="K39:K40"/>
    <mergeCell ref="B61:B64"/>
    <mergeCell ref="B56:B58"/>
    <mergeCell ref="C47:D47"/>
    <mergeCell ref="C44:D44"/>
    <mergeCell ref="C52:E52"/>
    <mergeCell ref="D54:F54"/>
    <mergeCell ref="C64:D64"/>
    <mergeCell ref="C63:D63"/>
    <mergeCell ref="H44:I44"/>
    <mergeCell ref="E34:G35"/>
    <mergeCell ref="H43:I43"/>
    <mergeCell ref="H45:I45"/>
    <mergeCell ref="H46:I46"/>
    <mergeCell ref="H47:I47"/>
    <mergeCell ref="G39:I39"/>
    <mergeCell ref="G40:I40"/>
    <mergeCell ref="H41:I41"/>
    <mergeCell ref="H42:I42"/>
    <mergeCell ref="C61:D61"/>
    <mergeCell ref="C62:D62"/>
    <mergeCell ref="C45:D45"/>
    <mergeCell ref="C46:D46"/>
    <mergeCell ref="C56:D56"/>
    <mergeCell ref="C57:D57"/>
    <mergeCell ref="C58:D58"/>
    <mergeCell ref="J39:J40"/>
    <mergeCell ref="J41:J47"/>
    <mergeCell ref="D3:H3"/>
    <mergeCell ref="D4:H4"/>
    <mergeCell ref="D5:H5"/>
    <mergeCell ref="C41:D41"/>
    <mergeCell ref="C42:D42"/>
    <mergeCell ref="C43:D43"/>
    <mergeCell ref="E38:I38"/>
    <mergeCell ref="J32:J33"/>
  </mergeCells>
  <hyperlinks>
    <hyperlink ref="I35" location="CHOIX!A1" tooltip="CLIQUEZ" display="RETOUR"/>
  </hyperlinks>
  <printOptions/>
  <pageMargins left="0.25" right="0.25" top="0.75" bottom="0.75" header="0.3" footer="0.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Cabos Céline</cp:lastModifiedBy>
  <cp:lastPrinted>2015-05-11T08:38:49Z</cp:lastPrinted>
  <dcterms:created xsi:type="dcterms:W3CDTF">2011-09-29T15:33:00Z</dcterms:created>
  <dcterms:modified xsi:type="dcterms:W3CDTF">2015-05-11T09:19:24Z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